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10" windowWidth="11340" windowHeight="9960"/>
  </bookViews>
  <sheets>
    <sheet name="SUMMARY" sheetId="14" r:id="rId1"/>
    <sheet name="PRELIMINARIES" sheetId="13" r:id="rId2"/>
    <sheet name="CBR" sheetId="12" r:id="rId3"/>
  </sheets>
  <definedNames>
    <definedName name="_xlnm.Print_Area" localSheetId="2">CBR!$A$1:$F$404</definedName>
  </definedNames>
  <calcPr calcId="124519"/>
</workbook>
</file>

<file path=xl/calcChain.xml><?xml version="1.0" encoding="utf-8"?>
<calcChain xmlns="http://schemas.openxmlformats.org/spreadsheetml/2006/main">
  <c r="M110" i="12"/>
  <c r="N119"/>
  <c r="N92"/>
  <c r="N93"/>
  <c r="N94"/>
  <c r="N95"/>
  <c r="N96"/>
  <c r="N97"/>
  <c r="N98"/>
  <c r="N99"/>
  <c r="N100"/>
  <c r="N101"/>
  <c r="N102"/>
  <c r="N103"/>
  <c r="N117"/>
  <c r="N118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91"/>
  <c r="N104" s="1"/>
  <c r="N114" s="1"/>
  <c r="N7"/>
  <c r="N41" s="1"/>
  <c r="N110" s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2"/>
  <c r="N43"/>
  <c r="N45"/>
  <c r="N46"/>
  <c r="N47"/>
  <c r="N48"/>
  <c r="N49"/>
  <c r="N50"/>
  <c r="N52"/>
  <c r="N54"/>
  <c r="N55"/>
  <c r="N57"/>
  <c r="N80" s="1"/>
  <c r="N112" s="1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L6"/>
  <c r="L11"/>
  <c r="H6"/>
  <c r="H11"/>
  <c r="G40" i="13"/>
  <c r="F6" i="14" s="1"/>
  <c r="H40" i="13"/>
  <c r="G6" i="14" s="1"/>
  <c r="I40" i="13"/>
  <c r="H6" i="14" s="1"/>
  <c r="J40" i="13"/>
  <c r="K40"/>
  <c r="L40"/>
  <c r="K6" i="14" s="1"/>
  <c r="M40" i="13"/>
  <c r="N40"/>
  <c r="O40"/>
  <c r="P40"/>
  <c r="Q40"/>
  <c r="R40"/>
  <c r="E40"/>
  <c r="F40"/>
  <c r="J6" i="14"/>
  <c r="I6"/>
  <c r="T371" i="12"/>
  <c r="T374" s="1"/>
  <c r="R371"/>
  <c r="P371"/>
  <c r="N371"/>
  <c r="L371"/>
  <c r="J371"/>
  <c r="H371"/>
  <c r="T362"/>
  <c r="R362"/>
  <c r="P362"/>
  <c r="N362"/>
  <c r="L362"/>
  <c r="J362"/>
  <c r="H362"/>
  <c r="H351"/>
  <c r="J351"/>
  <c r="L351"/>
  <c r="N351"/>
  <c r="P351"/>
  <c r="R351"/>
  <c r="T351"/>
  <c r="H357"/>
  <c r="J357"/>
  <c r="L357"/>
  <c r="N357"/>
  <c r="P357"/>
  <c r="R357"/>
  <c r="T357"/>
  <c r="T349"/>
  <c r="R349"/>
  <c r="P349"/>
  <c r="N349"/>
  <c r="L349"/>
  <c r="J349"/>
  <c r="H349"/>
  <c r="F349"/>
  <c r="H328"/>
  <c r="J328"/>
  <c r="L328"/>
  <c r="N328"/>
  <c r="P328"/>
  <c r="R328"/>
  <c r="T328"/>
  <c r="H335"/>
  <c r="J335"/>
  <c r="L335"/>
  <c r="N335"/>
  <c r="P335"/>
  <c r="R335"/>
  <c r="T335"/>
  <c r="T325"/>
  <c r="R325"/>
  <c r="P325"/>
  <c r="N325"/>
  <c r="L325"/>
  <c r="J325"/>
  <c r="H325"/>
  <c r="H296"/>
  <c r="J296"/>
  <c r="L296"/>
  <c r="N296"/>
  <c r="P296"/>
  <c r="R296"/>
  <c r="T296"/>
  <c r="H304"/>
  <c r="J304"/>
  <c r="L304"/>
  <c r="N304"/>
  <c r="P304"/>
  <c r="R304"/>
  <c r="T304"/>
  <c r="H305"/>
  <c r="J305"/>
  <c r="L305"/>
  <c r="N305"/>
  <c r="P305"/>
  <c r="R305"/>
  <c r="T305"/>
  <c r="H306"/>
  <c r="J306"/>
  <c r="L306"/>
  <c r="N306"/>
  <c r="P306"/>
  <c r="R306"/>
  <c r="T306"/>
  <c r="H307"/>
  <c r="J307"/>
  <c r="L307"/>
  <c r="N307"/>
  <c r="P307"/>
  <c r="R307"/>
  <c r="T307"/>
  <c r="H308"/>
  <c r="J308"/>
  <c r="L308"/>
  <c r="N308"/>
  <c r="P308"/>
  <c r="R308"/>
  <c r="T308"/>
  <c r="T290"/>
  <c r="R290"/>
  <c r="P290"/>
  <c r="N290"/>
  <c r="L290"/>
  <c r="J290"/>
  <c r="H290"/>
  <c r="H247"/>
  <c r="J247"/>
  <c r="L247"/>
  <c r="N247"/>
  <c r="P247"/>
  <c r="R247"/>
  <c r="T247"/>
  <c r="H248"/>
  <c r="J248"/>
  <c r="L248"/>
  <c r="N248"/>
  <c r="P248"/>
  <c r="R248"/>
  <c r="T248"/>
  <c r="H255"/>
  <c r="J255"/>
  <c r="L255"/>
  <c r="N255"/>
  <c r="P255"/>
  <c r="R255"/>
  <c r="T255"/>
  <c r="H259"/>
  <c r="J259"/>
  <c r="L259"/>
  <c r="N259"/>
  <c r="P259"/>
  <c r="R259"/>
  <c r="T259"/>
  <c r="H264"/>
  <c r="J264"/>
  <c r="L264"/>
  <c r="N264"/>
  <c r="P264"/>
  <c r="R264"/>
  <c r="T264"/>
  <c r="T246"/>
  <c r="R246"/>
  <c r="P246"/>
  <c r="N246"/>
  <c r="L246"/>
  <c r="J246"/>
  <c r="H246"/>
  <c r="H209"/>
  <c r="J209"/>
  <c r="L209"/>
  <c r="N209"/>
  <c r="P209"/>
  <c r="R209"/>
  <c r="T209"/>
  <c r="H214"/>
  <c r="J214"/>
  <c r="L214"/>
  <c r="N214"/>
  <c r="P214"/>
  <c r="R214"/>
  <c r="T214"/>
  <c r="H218"/>
  <c r="J218"/>
  <c r="L218"/>
  <c r="N218"/>
  <c r="P218"/>
  <c r="R218"/>
  <c r="T218"/>
  <c r="H230"/>
  <c r="J230"/>
  <c r="L230"/>
  <c r="N230"/>
  <c r="P230"/>
  <c r="R230"/>
  <c r="T230"/>
  <c r="H231"/>
  <c r="J231"/>
  <c r="L231"/>
  <c r="N231"/>
  <c r="P231"/>
  <c r="R231"/>
  <c r="T231"/>
  <c r="H232"/>
  <c r="J232"/>
  <c r="L232"/>
  <c r="N232"/>
  <c r="P232"/>
  <c r="R232"/>
  <c r="T232"/>
  <c r="T203"/>
  <c r="R203"/>
  <c r="P203"/>
  <c r="L203"/>
  <c r="H203"/>
  <c r="H172"/>
  <c r="J172"/>
  <c r="L172"/>
  <c r="N172"/>
  <c r="P172"/>
  <c r="R172"/>
  <c r="T172"/>
  <c r="H179"/>
  <c r="J179"/>
  <c r="L179"/>
  <c r="N179"/>
  <c r="P179"/>
  <c r="R179"/>
  <c r="T179"/>
  <c r="T166"/>
  <c r="R166"/>
  <c r="P166"/>
  <c r="N166"/>
  <c r="L166"/>
  <c r="J166"/>
  <c r="H166"/>
  <c r="H182" s="1"/>
  <c r="T138"/>
  <c r="T140"/>
  <c r="T147"/>
  <c r="T149"/>
  <c r="T151"/>
  <c r="T153"/>
  <c r="T155"/>
  <c r="T157"/>
  <c r="R138"/>
  <c r="R140"/>
  <c r="R147"/>
  <c r="R149"/>
  <c r="R151"/>
  <c r="R153"/>
  <c r="R155"/>
  <c r="R157"/>
  <c r="P138"/>
  <c r="P140"/>
  <c r="P147"/>
  <c r="P149"/>
  <c r="P151"/>
  <c r="P153"/>
  <c r="P155"/>
  <c r="P157"/>
  <c r="L138"/>
  <c r="L140"/>
  <c r="L147"/>
  <c r="L149"/>
  <c r="L151"/>
  <c r="L153"/>
  <c r="L155"/>
  <c r="L157"/>
  <c r="J138"/>
  <c r="J140"/>
  <c r="J147"/>
  <c r="J149"/>
  <c r="J151"/>
  <c r="J153"/>
  <c r="J155"/>
  <c r="J157"/>
  <c r="H138"/>
  <c r="H140"/>
  <c r="H147"/>
  <c r="H149"/>
  <c r="H151"/>
  <c r="H153"/>
  <c r="H155"/>
  <c r="H157"/>
  <c r="T130"/>
  <c r="R130"/>
  <c r="P130"/>
  <c r="L130"/>
  <c r="J130"/>
  <c r="H130"/>
  <c r="T96"/>
  <c r="T101"/>
  <c r="R96"/>
  <c r="R101"/>
  <c r="P96"/>
  <c r="P101"/>
  <c r="L96"/>
  <c r="L101"/>
  <c r="J96"/>
  <c r="J101"/>
  <c r="H96"/>
  <c r="H101"/>
  <c r="T91"/>
  <c r="R91"/>
  <c r="P91"/>
  <c r="H91"/>
  <c r="L91"/>
  <c r="N116" l="1"/>
  <c r="H364"/>
  <c r="H49"/>
  <c r="J49"/>
  <c r="P49"/>
  <c r="R49"/>
  <c r="T49"/>
  <c r="H50"/>
  <c r="J50"/>
  <c r="P50"/>
  <c r="R50"/>
  <c r="T50"/>
  <c r="H57"/>
  <c r="J57"/>
  <c r="L57"/>
  <c r="P57"/>
  <c r="R57"/>
  <c r="T57"/>
  <c r="H58"/>
  <c r="J58"/>
  <c r="L58"/>
  <c r="P58"/>
  <c r="R58"/>
  <c r="T58"/>
  <c r="H59"/>
  <c r="J59"/>
  <c r="L59"/>
  <c r="P59"/>
  <c r="R59"/>
  <c r="T59"/>
  <c r="H60"/>
  <c r="J60"/>
  <c r="L60"/>
  <c r="P60"/>
  <c r="R60"/>
  <c r="T60"/>
  <c r="H61"/>
  <c r="J61"/>
  <c r="L61"/>
  <c r="P61"/>
  <c r="R61"/>
  <c r="T61"/>
  <c r="H62"/>
  <c r="J62"/>
  <c r="L62"/>
  <c r="P62"/>
  <c r="R62"/>
  <c r="T62"/>
  <c r="H63"/>
  <c r="J63"/>
  <c r="L63"/>
  <c r="P63"/>
  <c r="R63"/>
  <c r="T63"/>
  <c r="H64"/>
  <c r="J64"/>
  <c r="L64"/>
  <c r="P64"/>
  <c r="R64"/>
  <c r="T64"/>
  <c r="H65"/>
  <c r="J65"/>
  <c r="L65"/>
  <c r="P65"/>
  <c r="R65"/>
  <c r="T65"/>
  <c r="H66"/>
  <c r="J66"/>
  <c r="L66"/>
  <c r="P66"/>
  <c r="R66"/>
  <c r="T66"/>
  <c r="H67"/>
  <c r="J67"/>
  <c r="L67"/>
  <c r="P67"/>
  <c r="R67"/>
  <c r="T67"/>
  <c r="H68"/>
  <c r="J68"/>
  <c r="L68"/>
  <c r="P68"/>
  <c r="R68"/>
  <c r="T68"/>
  <c r="H69"/>
  <c r="J69"/>
  <c r="L69"/>
  <c r="P69"/>
  <c r="R69"/>
  <c r="T69"/>
  <c r="H70"/>
  <c r="J70"/>
  <c r="L70"/>
  <c r="P70"/>
  <c r="R70"/>
  <c r="T70"/>
  <c r="H71"/>
  <c r="J71"/>
  <c r="L71"/>
  <c r="P71"/>
  <c r="R71"/>
  <c r="T71"/>
  <c r="H72"/>
  <c r="J72"/>
  <c r="L72"/>
  <c r="P72"/>
  <c r="R72"/>
  <c r="T72"/>
  <c r="H73"/>
  <c r="J73"/>
  <c r="L73"/>
  <c r="P73"/>
  <c r="R73"/>
  <c r="T73"/>
  <c r="H74"/>
  <c r="J74"/>
  <c r="L74"/>
  <c r="P74"/>
  <c r="R74"/>
  <c r="T74"/>
  <c r="H75"/>
  <c r="J75"/>
  <c r="L75"/>
  <c r="P75"/>
  <c r="R75"/>
  <c r="T75"/>
  <c r="H76"/>
  <c r="J76"/>
  <c r="L76"/>
  <c r="P76"/>
  <c r="R76"/>
  <c r="T76"/>
  <c r="H77"/>
  <c r="J77"/>
  <c r="L77"/>
  <c r="P77"/>
  <c r="R77"/>
  <c r="T77"/>
  <c r="H78"/>
  <c r="J78"/>
  <c r="L78"/>
  <c r="P78"/>
  <c r="R78"/>
  <c r="T78"/>
  <c r="T48"/>
  <c r="R48"/>
  <c r="P48"/>
  <c r="L48"/>
  <c r="J48"/>
  <c r="H48"/>
  <c r="J11"/>
  <c r="P11"/>
  <c r="R11"/>
  <c r="T11"/>
  <c r="H16"/>
  <c r="J16"/>
  <c r="L16"/>
  <c r="P16"/>
  <c r="R16"/>
  <c r="T16"/>
  <c r="H23"/>
  <c r="J23"/>
  <c r="L23"/>
  <c r="P23"/>
  <c r="R23"/>
  <c r="T23"/>
  <c r="H29"/>
  <c r="J29"/>
  <c r="L29"/>
  <c r="P29"/>
  <c r="R29"/>
  <c r="T29"/>
  <c r="H34"/>
  <c r="J34"/>
  <c r="L34"/>
  <c r="P34"/>
  <c r="R34"/>
  <c r="T34"/>
  <c r="H39"/>
  <c r="J39"/>
  <c r="L39"/>
  <c r="P39"/>
  <c r="R39"/>
  <c r="T39"/>
  <c r="T6"/>
  <c r="R6"/>
  <c r="P6"/>
  <c r="J6"/>
  <c r="E6" i="14"/>
  <c r="F371" i="12"/>
  <c r="F374" s="1"/>
  <c r="F392" s="1"/>
  <c r="F362"/>
  <c r="F357"/>
  <c r="F351"/>
  <c r="F335"/>
  <c r="F328"/>
  <c r="F325"/>
  <c r="F308"/>
  <c r="F306"/>
  <c r="F305"/>
  <c r="F304"/>
  <c r="F296"/>
  <c r="F290"/>
  <c r="F264"/>
  <c r="F259"/>
  <c r="F255"/>
  <c r="F248"/>
  <c r="F246"/>
  <c r="F232"/>
  <c r="F230"/>
  <c r="F218"/>
  <c r="F214"/>
  <c r="F209"/>
  <c r="F203"/>
  <c r="F179"/>
  <c r="F172"/>
  <c r="F166"/>
  <c r="F157"/>
  <c r="F155"/>
  <c r="F153"/>
  <c r="F151"/>
  <c r="F149"/>
  <c r="F147"/>
  <c r="F140"/>
  <c r="F138"/>
  <c r="F130"/>
  <c r="F101"/>
  <c r="F96"/>
  <c r="F91"/>
  <c r="F77"/>
  <c r="F73"/>
  <c r="F66"/>
  <c r="F59"/>
  <c r="F51"/>
  <c r="F53"/>
  <c r="F48"/>
  <c r="F16"/>
  <c r="F34"/>
  <c r="F39"/>
  <c r="H80" l="1"/>
  <c r="H112" s="1"/>
  <c r="F266"/>
  <c r="F274" s="1"/>
  <c r="F235"/>
  <c r="F272" s="1"/>
  <c r="J80"/>
  <c r="J112" s="1"/>
  <c r="H159"/>
  <c r="H188" s="1"/>
  <c r="H339"/>
  <c r="H388" s="1"/>
  <c r="H41"/>
  <c r="H110" s="1"/>
  <c r="H390"/>
  <c r="H311"/>
  <c r="H104"/>
  <c r="H114" s="1"/>
  <c r="F182"/>
  <c r="F190" s="1"/>
  <c r="F364"/>
  <c r="F390" s="1"/>
  <c r="F159"/>
  <c r="F188" s="1"/>
  <c r="F311"/>
  <c r="F314" s="1"/>
  <c r="F386" s="1"/>
  <c r="F104"/>
  <c r="F114" s="1"/>
  <c r="F80"/>
  <c r="F112" s="1"/>
  <c r="F339"/>
  <c r="F388" s="1"/>
  <c r="F41"/>
  <c r="F110" s="1"/>
  <c r="D6" i="14"/>
  <c r="H314" i="12" l="1"/>
  <c r="H386" s="1"/>
  <c r="F277"/>
  <c r="F384" s="1"/>
  <c r="F193"/>
  <c r="F382" s="1"/>
  <c r="F116"/>
  <c r="F380" s="1"/>
  <c r="H116"/>
  <c r="H380" s="1"/>
  <c r="H266"/>
  <c r="H274" s="1"/>
  <c r="J41"/>
  <c r="J110" s="1"/>
  <c r="H235"/>
  <c r="H272" s="1"/>
  <c r="J364"/>
  <c r="J390" s="1"/>
  <c r="H374"/>
  <c r="H392" s="1"/>
  <c r="J266"/>
  <c r="J274" s="1"/>
  <c r="J339"/>
  <c r="J388" s="1"/>
  <c r="J159"/>
  <c r="J188" s="1"/>
  <c r="H190"/>
  <c r="J104"/>
  <c r="J114" s="1"/>
  <c r="J311"/>
  <c r="J314" s="1"/>
  <c r="J386" s="1"/>
  <c r="H193" l="1"/>
  <c r="H382" s="1"/>
  <c r="H403" s="1"/>
  <c r="E7" i="14" s="1"/>
  <c r="E8" s="1"/>
  <c r="E9" s="1"/>
  <c r="F403" i="12"/>
  <c r="D7" i="14" s="1"/>
  <c r="D8" s="1"/>
  <c r="D9" s="1"/>
  <c r="H277" i="12"/>
  <c r="H384" s="1"/>
  <c r="J116"/>
  <c r="J380" s="1"/>
  <c r="J374"/>
  <c r="J392" s="1"/>
  <c r="L41"/>
  <c r="L110" s="1"/>
  <c r="J235"/>
  <c r="J272" s="1"/>
  <c r="J277" s="1"/>
  <c r="J384" s="1"/>
  <c r="L104"/>
  <c r="L114" s="1"/>
  <c r="J182"/>
  <c r="J190" s="1"/>
  <c r="L80"/>
  <c r="L112" s="1"/>
  <c r="E13" i="14" l="1"/>
  <c r="J193" i="12"/>
  <c r="J382" s="1"/>
  <c r="J403" s="1"/>
  <c r="F7" i="14" s="1"/>
  <c r="E11"/>
  <c r="E10"/>
  <c r="E12"/>
  <c r="D12"/>
  <c r="D10"/>
  <c r="D11"/>
  <c r="L159" i="12"/>
  <c r="L188" s="1"/>
  <c r="L364"/>
  <c r="L390" s="1"/>
  <c r="L311"/>
  <c r="L314" s="1"/>
  <c r="L386" s="1"/>
  <c r="L339"/>
  <c r="L388" s="1"/>
  <c r="L116"/>
  <c r="L380" s="1"/>
  <c r="L266"/>
  <c r="L274" s="1"/>
  <c r="D13" i="14" l="1"/>
  <c r="F8"/>
  <c r="F9" s="1"/>
  <c r="N266" i="12"/>
  <c r="N274" s="1"/>
  <c r="L182"/>
  <c r="L190" s="1"/>
  <c r="L193" s="1"/>
  <c r="L382" s="1"/>
  <c r="N159"/>
  <c r="N188" s="1"/>
  <c r="L235"/>
  <c r="L272" s="1"/>
  <c r="L277" s="1"/>
  <c r="L384" s="1"/>
  <c r="N311"/>
  <c r="N314" s="1"/>
  <c r="N386" s="1"/>
  <c r="N380"/>
  <c r="P41"/>
  <c r="P110" s="1"/>
  <c r="L374"/>
  <c r="L392" s="1"/>
  <c r="N364"/>
  <c r="N390" s="1"/>
  <c r="P104"/>
  <c r="P114" s="1"/>
  <c r="P80"/>
  <c r="P112" s="1"/>
  <c r="N339"/>
  <c r="N388" s="1"/>
  <c r="F12" i="14" l="1"/>
  <c r="F11"/>
  <c r="F10"/>
  <c r="L403" i="12"/>
  <c r="G7" i="14" s="1"/>
  <c r="R104" i="12"/>
  <c r="R114" s="1"/>
  <c r="T104"/>
  <c r="T114" s="1"/>
  <c r="P159"/>
  <c r="P188" s="1"/>
  <c r="P266"/>
  <c r="P274" s="1"/>
  <c r="R41"/>
  <c r="R110" s="1"/>
  <c r="T41"/>
  <c r="T110" s="1"/>
  <c r="N374"/>
  <c r="N392" s="1"/>
  <c r="P339"/>
  <c r="P388" s="1"/>
  <c r="R80"/>
  <c r="R112" s="1"/>
  <c r="T80"/>
  <c r="T112" s="1"/>
  <c r="P364"/>
  <c r="P390" s="1"/>
  <c r="P311"/>
  <c r="P314" s="1"/>
  <c r="P386" s="1"/>
  <c r="N235"/>
  <c r="N272" s="1"/>
  <c r="N277" s="1"/>
  <c r="N384" s="1"/>
  <c r="N182"/>
  <c r="N190" s="1"/>
  <c r="N193" s="1"/>
  <c r="N382" s="1"/>
  <c r="P116"/>
  <c r="P380" s="1"/>
  <c r="F13" i="14" l="1"/>
  <c r="G8"/>
  <c r="N403" i="12"/>
  <c r="H7" i="14" s="1"/>
  <c r="T266" i="12"/>
  <c r="T274" s="1"/>
  <c r="R266"/>
  <c r="R274" s="1"/>
  <c r="R116"/>
  <c r="R380" s="1"/>
  <c r="T339"/>
  <c r="T388" s="1"/>
  <c r="R339"/>
  <c r="R388" s="1"/>
  <c r="P182"/>
  <c r="P190" s="1"/>
  <c r="P193" s="1"/>
  <c r="P382" s="1"/>
  <c r="R311"/>
  <c r="R314" s="1"/>
  <c r="R386" s="1"/>
  <c r="T311"/>
  <c r="T314" s="1"/>
  <c r="T386" s="1"/>
  <c r="P374"/>
  <c r="P392" s="1"/>
  <c r="P235"/>
  <c r="P272" s="1"/>
  <c r="P277" s="1"/>
  <c r="P384" s="1"/>
  <c r="R364"/>
  <c r="R390" s="1"/>
  <c r="T364"/>
  <c r="T390" s="1"/>
  <c r="T159"/>
  <c r="T188" s="1"/>
  <c r="R159"/>
  <c r="R188" s="1"/>
  <c r="T116"/>
  <c r="T380" s="1"/>
  <c r="G9" i="14" l="1"/>
  <c r="H8"/>
  <c r="H9" s="1"/>
  <c r="G10"/>
  <c r="G11"/>
  <c r="G12"/>
  <c r="P403" i="12"/>
  <c r="I7" i="14" s="1"/>
  <c r="I8" s="1"/>
  <c r="R374" i="12"/>
  <c r="R392" s="1"/>
  <c r="T392"/>
  <c r="R235"/>
  <c r="R272" s="1"/>
  <c r="R277" s="1"/>
  <c r="R384" s="1"/>
  <c r="T235"/>
  <c r="T272" s="1"/>
  <c r="T277" s="1"/>
  <c r="T384" s="1"/>
  <c r="R182"/>
  <c r="R190" s="1"/>
  <c r="R193" s="1"/>
  <c r="R382" s="1"/>
  <c r="T182"/>
  <c r="T190" s="1"/>
  <c r="T193" s="1"/>
  <c r="T382" s="1"/>
  <c r="G13" i="14" l="1"/>
  <c r="I11"/>
  <c r="I9"/>
  <c r="I12"/>
  <c r="I10"/>
  <c r="H10"/>
  <c r="H13" s="1"/>
  <c r="H11"/>
  <c r="H12"/>
  <c r="R403" i="12"/>
  <c r="J7" i="14" s="1"/>
  <c r="J8" s="1"/>
  <c r="T403" i="12"/>
  <c r="K7" i="14" s="1"/>
  <c r="J9" l="1"/>
  <c r="J12"/>
  <c r="J11"/>
  <c r="J10"/>
  <c r="K8"/>
  <c r="I13"/>
  <c r="K9" l="1"/>
  <c r="K13" s="1"/>
  <c r="K12"/>
  <c r="K11"/>
  <c r="K10"/>
  <c r="J13"/>
</calcChain>
</file>

<file path=xl/sharedStrings.xml><?xml version="1.0" encoding="utf-8"?>
<sst xmlns="http://schemas.openxmlformats.org/spreadsheetml/2006/main" count="866" uniqueCount="296">
  <si>
    <t>A</t>
  </si>
  <si>
    <t>Item</t>
  </si>
  <si>
    <t>B</t>
  </si>
  <si>
    <t>C</t>
  </si>
  <si>
    <t>D</t>
  </si>
  <si>
    <t>E</t>
  </si>
  <si>
    <t>F</t>
  </si>
  <si>
    <t>G</t>
  </si>
  <si>
    <t>m2</t>
  </si>
  <si>
    <t>K</t>
  </si>
  <si>
    <t>m</t>
  </si>
  <si>
    <t>No</t>
  </si>
  <si>
    <t>Unit</t>
  </si>
  <si>
    <t>Rate</t>
  </si>
  <si>
    <t>Qty</t>
  </si>
  <si>
    <t>H</t>
  </si>
  <si>
    <t>CARRIED TO COLLECTION</t>
  </si>
  <si>
    <t>COLLECTION</t>
  </si>
  <si>
    <t>PAGE</t>
  </si>
  <si>
    <t>K                    t</t>
  </si>
  <si>
    <t>m3</t>
  </si>
  <si>
    <t xml:space="preserve">air brick (measured separately) including forming </t>
  </si>
  <si>
    <t xml:space="preserve">rough arch over and plastering around internally in </t>
  </si>
  <si>
    <t>SAWN FORMWORK</t>
  </si>
  <si>
    <t>ANT TREATMENT</t>
  </si>
  <si>
    <t>3/3</t>
  </si>
  <si>
    <t>3/5</t>
  </si>
  <si>
    <t>3/7</t>
  </si>
  <si>
    <t>SUBSTRUCTURE</t>
  </si>
  <si>
    <t>ROOF</t>
  </si>
  <si>
    <t>NO</t>
  </si>
  <si>
    <t>Ring beam</t>
  </si>
  <si>
    <t>kg</t>
  </si>
  <si>
    <t>Plastered walls</t>
  </si>
  <si>
    <t>Ditto in narrow widths</t>
  </si>
  <si>
    <t>Fair faced block walls</t>
  </si>
  <si>
    <t>CARRIED TO CORRECTION</t>
  </si>
  <si>
    <t>SUNDRIES</t>
  </si>
  <si>
    <t>PREPARE AND APPLY TWO COATS OF BLACK</t>
  </si>
  <si>
    <t>EXTERNAL WALLS</t>
  </si>
  <si>
    <t>Hole size 150 x 225 mm through 140 mm block wall for</t>
  </si>
  <si>
    <t>FLOOR FINISHES</t>
  </si>
  <si>
    <t xml:space="preserve">ONE COAT PLASTER (1:4) FINISHED WITH A </t>
  </si>
  <si>
    <t xml:space="preserve">m2 </t>
  </si>
  <si>
    <t>SAWN SOFTWOOD</t>
  </si>
  <si>
    <t>200 mm girth</t>
  </si>
  <si>
    <t>on site</t>
  </si>
  <si>
    <t>Allow for keeping excavations free from water</t>
  </si>
  <si>
    <t>Strip footings</t>
  </si>
  <si>
    <t>Serrated ridge closer piece, fixed to timber</t>
  </si>
  <si>
    <t>Sides and soffit of beam</t>
  </si>
  <si>
    <t>EXTERNAL WINDOWS AND DOORS</t>
  </si>
  <si>
    <t>WALL FINISHES</t>
  </si>
  <si>
    <t xml:space="preserve">Selected earth filling, deposited, spread and </t>
  </si>
  <si>
    <t>rock</t>
  </si>
  <si>
    <t>Surplus excavated material from excavations,</t>
  </si>
  <si>
    <t xml:space="preserve">HARDCORE FILLING TO PASS A 50MM RING </t>
  </si>
  <si>
    <t>ALL WAYS</t>
  </si>
  <si>
    <t>and rolled</t>
  </si>
  <si>
    <t>SAND BLINDING</t>
  </si>
  <si>
    <t>DAMP PROOF MEMBRANE</t>
  </si>
  <si>
    <t>150mm at joints and laid on blinded hardcore</t>
  </si>
  <si>
    <t>with approved ant repellent</t>
  </si>
  <si>
    <t>Allow for planking and strutting to sides of excavations</t>
  </si>
  <si>
    <t>CARPENTRY</t>
  </si>
  <si>
    <t>10 x 225mm Nulite Fascia/barge board</t>
  </si>
  <si>
    <t xml:space="preserve">twice drilled and spiked to timber and cast into </t>
  </si>
  <si>
    <t>concrete</t>
  </si>
  <si>
    <t>PAINTING AND DECORATION</t>
  </si>
  <si>
    <t>CONCRETE WORK</t>
  </si>
  <si>
    <t xml:space="preserve">HIGH YIELD DEFORMED STEEL BAR </t>
  </si>
  <si>
    <t xml:space="preserve">REINFORCEMENT </t>
  </si>
  <si>
    <t>laid under blockwork</t>
  </si>
  <si>
    <t>METALWORK</t>
  </si>
  <si>
    <t>DAMP PROOF COURSE</t>
  </si>
  <si>
    <t>FOURTH COURSE</t>
  </si>
  <si>
    <t>Plastered walls exceeding 100 mm and not exceeding</t>
  </si>
  <si>
    <t>PREPARE AND APPLY TWO COATS OF</t>
  </si>
  <si>
    <t>ACRYLIC BRICK SEALER ON</t>
  </si>
  <si>
    <t>PLASTERWORK</t>
  </si>
  <si>
    <t>WALL FINISHES - TOTAL CARRIED TO SUMMARY</t>
  </si>
  <si>
    <t>FLOOR  FINISHES</t>
  </si>
  <si>
    <t>WITH A STEEL TROWEL</t>
  </si>
  <si>
    <t>FITTINGS AND FURNISHINGS</t>
  </si>
  <si>
    <t xml:space="preserve">FINAL COAT OF LIME PUTTY, STEEL </t>
  </si>
  <si>
    <t xml:space="preserve">PREPARE AND APPLY UNDERCOAT AND </t>
  </si>
  <si>
    <t xml:space="preserve">TWO COATS OF WASH "N' WEAR SILK </t>
  </si>
  <si>
    <t>POINTED WITH 10 MM FLUSH HORIZONTAL</t>
  </si>
  <si>
    <t>FLASHINGS</t>
  </si>
  <si>
    <t xml:space="preserve">Excavate trench from reduced level for strip footings </t>
  </si>
  <si>
    <t>0 to 1500 mm deep</t>
  </si>
  <si>
    <t>compacted in 150 mm layers around foundations</t>
  </si>
  <si>
    <r>
      <rPr>
        <u/>
        <sz val="12"/>
        <rFont val="Times New Roman"/>
        <family val="1"/>
      </rPr>
      <t>Extra over</t>
    </r>
    <r>
      <rPr>
        <sz val="12"/>
        <rFont val="Times New Roman"/>
        <family val="1"/>
      </rPr>
      <t xml:space="preserve"> all types of excavation for excavating in</t>
    </r>
  </si>
  <si>
    <t xml:space="preserve">transported a distance average 250 linear metres from </t>
  </si>
  <si>
    <t>excavations, deposit, spread and level where directed</t>
  </si>
  <si>
    <t xml:space="preserve">50mm Bed of sand on hardcore rolled to receive damp- </t>
  </si>
  <si>
    <t>proof membrane</t>
  </si>
  <si>
    <t>125 Microns (500 gauge) polythene membrane, lapped</t>
  </si>
  <si>
    <t>Saturate surfaces of hardcore and top of block walls</t>
  </si>
  <si>
    <t>40MM)</t>
  </si>
  <si>
    <t>Ridge flashing, 450 mm girth, once bent, fixed to timber</t>
  </si>
  <si>
    <t>50 x 100 mm wall plate</t>
  </si>
  <si>
    <t>50 x 150 mm Rafter</t>
  </si>
  <si>
    <t>50 x 150 mm Ceiling joist</t>
  </si>
  <si>
    <t>50 x 75 mm Purlins</t>
  </si>
  <si>
    <t>50 x 75 mm Strut</t>
  </si>
  <si>
    <t xml:space="preserve">3 x 50 x 950 mm long galvanised hoop iron strap, </t>
  </si>
  <si>
    <t>REINFORCED VIBRATED CONCRETE MIX 1:2:4</t>
  </si>
  <si>
    <t>GRADE 21N/MM2/20MM AGGREGATE</t>
  </si>
  <si>
    <t>Beam filling, 300 mm (average) high splay cut</t>
  </si>
  <si>
    <t>FLOOR FINISHES - TOTAL CARRIED TO SUMMARY</t>
  </si>
  <si>
    <t>and "V" joint to junction of rendering</t>
  </si>
  <si>
    <t>Block/concrete walls</t>
  </si>
  <si>
    <t>laps)</t>
  </si>
  <si>
    <t>ROOF - TOTAL CARRIED TO  SUMMARY</t>
  </si>
  <si>
    <t>SUBSTRUCTURE - TOTAL CARRIED TO SUMMARY</t>
  </si>
  <si>
    <t>MILD STEEL BAR REINFORCEMENT</t>
  </si>
  <si>
    <t>JOINTS AND 5 MM FLUSH PERPENDS</t>
  </si>
  <si>
    <t>EXTERNAL WALLS - TOTAL CARRIED TO  SUMMARY</t>
  </si>
  <si>
    <t>BRICKWORK (Cont'd)</t>
  </si>
  <si>
    <t>20MM)</t>
  </si>
  <si>
    <t>REINFORCEMENT</t>
  </si>
  <si>
    <t>SUMMARY</t>
  </si>
  <si>
    <t>PREPARE AND APPLY ONE UNDERCOAT AND</t>
  </si>
  <si>
    <t xml:space="preserve">TWO FLOORCOTE ENAMEL RED FINISHING </t>
  </si>
  <si>
    <t>COATS ON THE FOLLOWING</t>
  </si>
  <si>
    <t>cement mortar (1:4) and make good</t>
  </si>
  <si>
    <t xml:space="preserve"> No</t>
  </si>
  <si>
    <t>150 x 225 mm Precast cement and sand (1:4) air</t>
  </si>
  <si>
    <t xml:space="preserve"> brick with insect gauze at back and build and make </t>
  </si>
  <si>
    <t xml:space="preserve"> good (forming opening measured separately)</t>
  </si>
  <si>
    <t>EXCAVATION (Provisional)</t>
  </si>
  <si>
    <t>FILLING (Provisional)</t>
  </si>
  <si>
    <t>ROCK EXCAVATION (Provisional)</t>
  </si>
  <si>
    <t>DISPOSAL (Provisional)</t>
  </si>
  <si>
    <t>200 mm Thick (Consolidated) filling well compacted</t>
  </si>
  <si>
    <t>PLAIN IN-SITU CONCRETE (CLASS 14/MM2/</t>
  </si>
  <si>
    <t>Edge of slab, 75 to 150 mm wide</t>
  </si>
  <si>
    <t>ONE COAT EXTERNAL PLASTER (1:4) FINISHED</t>
  </si>
  <si>
    <t>WITH A WOOD FLOAT ON THE FOLLOWING</t>
  </si>
  <si>
    <t>BITUMINOUS PAINT ON THE FOLLOWING</t>
  </si>
  <si>
    <t>Plastered walls (Provisional)</t>
  </si>
  <si>
    <t xml:space="preserve">MORTAR (1:1:6) BUILT TO A FAIR FACE AND </t>
  </si>
  <si>
    <t>REINFORCED WITH ONE LAYER OF</t>
  </si>
  <si>
    <t xml:space="preserve">BRICKFORCE REINFORCEMENT EVERY </t>
  </si>
  <si>
    <t>8 mm Bars (Provisional)</t>
  </si>
  <si>
    <t>MORTAR (1:1:6) (Cont'd)</t>
  </si>
  <si>
    <r>
      <t>Extra over</t>
    </r>
    <r>
      <rPr>
        <sz val="12"/>
        <rFont val="Times New Roman"/>
        <family val="1"/>
      </rPr>
      <t xml:space="preserve"> 140 mm walls for building to a fair face and </t>
    </r>
  </si>
  <si>
    <t>pointing</t>
  </si>
  <si>
    <t>CEMENT AND SAND (1:3) SCREED FINISHED</t>
  </si>
  <si>
    <t>25 mm Thick to concrete slab</t>
  </si>
  <si>
    <t>12 x 100 mm High skirting with small cove at bottom</t>
  </si>
  <si>
    <t>PAINT ON THE FOLLOWING</t>
  </si>
  <si>
    <t>STEEL FABRIC REINFORCEMENT</t>
  </si>
  <si>
    <t xml:space="preserve">Steel fabric reinforcement to B.S.4483 reference A98 </t>
  </si>
  <si>
    <t>weighing 1.54 Kg per square metre embedded in</t>
  </si>
  <si>
    <t>concrete slab (measured net, no allowance made for</t>
  </si>
  <si>
    <t xml:space="preserve">100 mm Thick horizontal bed, laid on damp-proof </t>
  </si>
  <si>
    <t>membrane (measured separately), in bays generally 25</t>
  </si>
  <si>
    <t>square metres, including formwork to construction joints</t>
  </si>
  <si>
    <t xml:space="preserve">TROWELLED ON THE FOLLOWING </t>
  </si>
  <si>
    <t>THE FOLLOWING IN KILN-DRIED PRESSURE</t>
  </si>
  <si>
    <t>IMPREGNATED PRESERVATIVE TREATED</t>
  </si>
  <si>
    <t>CARPENTRY (Cont'd)</t>
  </si>
  <si>
    <t>PLAIN IN-SITU CONCRETE (CLASS 21N/MM2</t>
  </si>
  <si>
    <t>Flashings shall be 0.55 mm  (24 gauge) 'Chromadek'</t>
  </si>
  <si>
    <t>steel sheet bent to required shape, fixed as required and</t>
  </si>
  <si>
    <t>shall include all labours, nails, clips, wdges and laps and</t>
  </si>
  <si>
    <t>joints in the running length</t>
  </si>
  <si>
    <t xml:space="preserve">and 300 mm minimum end laps, fixed to timber </t>
  </si>
  <si>
    <t xml:space="preserve">purlins with and including 75 mm long drive screws </t>
  </si>
  <si>
    <t>(purlins generally at 1200 mm centres) and side laps</t>
  </si>
  <si>
    <t>with 6 x 25 mm sheet bolts at 600 mm centres. All</t>
  </si>
  <si>
    <t>to be complete with bitumen and flat galvanised steel</t>
  </si>
  <si>
    <t>washers</t>
  </si>
  <si>
    <t>PREPARE AND APPLY THREE COATS OF</t>
  </si>
  <si>
    <t>GLOSS PAINT ON THE FOLLOWING</t>
  </si>
  <si>
    <t>Nulite fascia board</t>
  </si>
  <si>
    <t>EXTERNAL WINDOWS AND DOORS - TOTAL CARRIED TO  SUMMARY        K</t>
  </si>
  <si>
    <t>I</t>
  </si>
  <si>
    <t>230 mm Thick walls</t>
  </si>
  <si>
    <t>Brick walls (Provisional)</t>
  </si>
  <si>
    <t>12 mm Bars (Provisional)</t>
  </si>
  <si>
    <t>MK</t>
  </si>
  <si>
    <t>TO SUMMARY PAGE</t>
  </si>
  <si>
    <t>SELECTED COMMON BRICKS IN CEMENT</t>
  </si>
  <si>
    <t xml:space="preserve"> WINDOWS AND DOORS</t>
  </si>
  <si>
    <t xml:space="preserve">3 Ply 'Malthoid' damp proof course, 230 mm wide, </t>
  </si>
  <si>
    <t>50 X 150mm king post</t>
  </si>
  <si>
    <t>CORRUGATED ROOFING SHEETS</t>
  </si>
  <si>
    <t>0.55 mm (28Gauge)Corrugated roofing sheets</t>
  </si>
  <si>
    <t xml:space="preserve"> laid with one flute side laps</t>
  </si>
  <si>
    <t>joinery or any other fittings</t>
  </si>
  <si>
    <t>230 x450mm Brick pier</t>
  </si>
  <si>
    <t>DOORS AND WINDOWS</t>
  </si>
  <si>
    <t>BLOCKWORK</t>
  </si>
  <si>
    <t>200MM HOLLOW CONCRETE BLOCKS</t>
  </si>
  <si>
    <t>200 mm Wall</t>
  </si>
  <si>
    <t>BLOCKWORK (Provisional)</t>
  </si>
  <si>
    <t>200MM CONCRETE HOLLOW BLOCKS</t>
  </si>
  <si>
    <t xml:space="preserve"> IN CEMENT MORTAR (1:4) REINFORCED</t>
  </si>
  <si>
    <t>WITH BRICKFORCE EVERY FOURH COURSE</t>
  </si>
  <si>
    <t>ITEM NO.</t>
  </si>
  <si>
    <t xml:space="preserve">DESCRIPTION
</t>
  </si>
  <si>
    <t xml:space="preserve">UNIT
</t>
  </si>
  <si>
    <t>QTY</t>
  </si>
  <si>
    <t>Unit Price</t>
  </si>
  <si>
    <t>PRELIMINARIES</t>
  </si>
  <si>
    <t xml:space="preserve"> </t>
  </si>
  <si>
    <t>sum</t>
  </si>
  <si>
    <t>AMOUNT
( MWK)</t>
  </si>
  <si>
    <t>1.0% NCIC LEVY</t>
  </si>
  <si>
    <t>16.5% VAT</t>
  </si>
  <si>
    <t>GRAND TOTAL</t>
  </si>
  <si>
    <t>No.</t>
  </si>
  <si>
    <t>Description</t>
  </si>
  <si>
    <t xml:space="preserve">Standard mild steel horizontal bar windows </t>
  </si>
  <si>
    <t>with lugs welded all opening lights, complete</t>
  </si>
  <si>
    <t xml:space="preserve">with ironmongery, including projecting hinges </t>
  </si>
  <si>
    <t>and whole to be treated at works with one coat</t>
  </si>
  <si>
    <t>red oxide primer, built into brick work.</t>
  </si>
  <si>
    <t>GLAZING</t>
  </si>
  <si>
    <t>Polished Clear sheet glass</t>
  </si>
  <si>
    <t>PAINTING AND DECORATING</t>
  </si>
  <si>
    <t>Prepare, prime and apply one undercoat</t>
  </si>
  <si>
    <t>and two finishing coats of  full gloss enamel</t>
  </si>
  <si>
    <t>on</t>
  </si>
  <si>
    <t>Metal door frames</t>
  </si>
  <si>
    <t>no</t>
  </si>
  <si>
    <t>Window type WCR1, ( size 1200 x 910mm high )</t>
  </si>
  <si>
    <t>6 mm thick  clear polished glasses,</t>
  </si>
  <si>
    <t>3 lever Union  mortice  lock</t>
  </si>
  <si>
    <t>1 pair of 125mm narraw butt higes fixed with 9 inch brass counter sunk screws</t>
  </si>
  <si>
    <t>Wall mounted ruber stopers</t>
  </si>
  <si>
    <t>3/1</t>
  </si>
  <si>
    <t>3/2</t>
  </si>
  <si>
    <t>3/4</t>
  </si>
  <si>
    <t>3/6</t>
  </si>
  <si>
    <t>Allow a Provisional sum for</t>
  </si>
  <si>
    <t>3/9</t>
  </si>
  <si>
    <t>3/10</t>
  </si>
  <si>
    <t>3/8</t>
  </si>
  <si>
    <t>Contract No.:</t>
  </si>
  <si>
    <t>Contract No:</t>
  </si>
  <si>
    <t>SUBSTRUCTURE &amp; SUPERSTRUCTURE</t>
  </si>
  <si>
    <r>
      <t xml:space="preserve">Allow for providing and maintenance of </t>
    </r>
    <r>
      <rPr>
        <b/>
        <sz val="9"/>
        <rFont val="Times New Roman"/>
        <family val="1"/>
      </rPr>
      <t xml:space="preserve">project sign boards </t>
    </r>
    <r>
      <rPr>
        <sz val="9"/>
        <rFont val="Times New Roman"/>
        <family val="1"/>
      </rPr>
      <t>(2.4mx1.5m) to the Detail, specifications and as directed by the Employer's representative.</t>
    </r>
  </si>
  <si>
    <t>Provision of all plants necessary for execution of works comprising:</t>
  </si>
  <si>
    <t>(i)  Mechanical plant, vehicles</t>
  </si>
  <si>
    <t>(ii)  Non-mechanical plant, tools, equipment, etc</t>
  </si>
  <si>
    <t>LS</t>
  </si>
  <si>
    <t>Safeguarding works materials and plants:</t>
  </si>
  <si>
    <t>Provision of all necessary watching and lighting, and take general security measures to safeguard the works materials and plants against damage and theft.</t>
  </si>
  <si>
    <t>General Scaffording:</t>
  </si>
  <si>
    <t>Provision of all necessary materials for scaffording in all stages including after use.</t>
  </si>
  <si>
    <t>Provision of Clean Water for the Works:</t>
  </si>
  <si>
    <t>Provision of clean water free from chemicals or organic impurities or ether deleterious matter for use on the works and construction of water storage tanks and removing upon completion</t>
  </si>
  <si>
    <t>Social Aspect</t>
  </si>
  <si>
    <t>Provisional sum for protective clothing gloves, goggles, masks,</t>
  </si>
  <si>
    <t>footwear and headgear where appropriate</t>
  </si>
  <si>
    <t>Provisional sum for first aid kit on site</t>
  </si>
  <si>
    <t>Safety, Health and Welfare of Work People</t>
  </si>
  <si>
    <t>Provide for complying with all safety, health and welfare</t>
  </si>
  <si>
    <t>regulations appertaining to all work people employed on the</t>
  </si>
  <si>
    <t>site and for duly observing in full the requirements of the</t>
  </si>
  <si>
    <t>Factories Act as it relates to construction sites.  Such facilities</t>
  </si>
  <si>
    <t>as the contractor is required to provide to conform with the</t>
  </si>
  <si>
    <t>foregoing shall be cleared away and disturbed areas made good</t>
  </si>
  <si>
    <t>upon completion of the works.</t>
  </si>
  <si>
    <t>Total carried to Main summary</t>
  </si>
  <si>
    <t>PAGE 2.0</t>
  </si>
  <si>
    <t xml:space="preserve"> TOTAL CRB</t>
  </si>
  <si>
    <t>CBR SUB TOTAL</t>
  </si>
  <si>
    <t xml:space="preserve">5% Retantion </t>
  </si>
  <si>
    <t>BILL NO. 3  : MAIN SUMMARY</t>
  </si>
  <si>
    <t>BILL NO. 1 : PRELIMINARY AND GENERAL</t>
  </si>
  <si>
    <t xml:space="preserve">Contract No. </t>
  </si>
  <si>
    <t>CONTRACTOR 1</t>
  </si>
  <si>
    <t>K               t</t>
  </si>
  <si>
    <t>CONTRACTOR 6</t>
  </si>
  <si>
    <t>CONTRACTOR 7</t>
  </si>
  <si>
    <t>CONTRACTOR 8</t>
  </si>
  <si>
    <t>Contract Name. Construction of Ndakwera  CDSS Classroom Block</t>
  </si>
  <si>
    <t>GREENFIELDS CONSTRUCTION</t>
  </si>
  <si>
    <t>CONTRACTOR 20</t>
  </si>
  <si>
    <t>CONTRACTOR 29</t>
  </si>
  <si>
    <t>ACHIGACONSTRUCTION</t>
  </si>
  <si>
    <t>NDABO CONSTRUCTION</t>
  </si>
  <si>
    <t>NDABOCONSTRUCTION</t>
  </si>
  <si>
    <t>ACHIGA CONSTRUCTION</t>
  </si>
  <si>
    <t>CONTRACTOR 31</t>
  </si>
  <si>
    <t>GUG CONTRACTORS</t>
  </si>
  <si>
    <t>CONTRACTOR 32</t>
  </si>
  <si>
    <t>MATOWE CONSTRUCTION</t>
  </si>
  <si>
    <t>ACHIGA CONTRUCTION</t>
  </si>
  <si>
    <t xml:space="preserve">                                                                                                     GREENFIELDS CONSTRUCTION</t>
  </si>
  <si>
    <t>5 % CONTIGENCY</t>
  </si>
</sst>
</file>

<file path=xl/styles.xml><?xml version="1.0" encoding="utf-8"?>
<styleSheet xmlns="http://schemas.openxmlformats.org/spreadsheetml/2006/main">
  <numFmts count="3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</numFmts>
  <fonts count="39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u/>
      <sz val="12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i/>
      <sz val="9"/>
      <name val="Times New Roman"/>
      <family val="1"/>
    </font>
    <font>
      <b/>
      <u/>
      <sz val="9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9" fillId="0" borderId="0"/>
    <xf numFmtId="0" fontId="2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</cellStyleXfs>
  <cellXfs count="271">
    <xf numFmtId="0" fontId="0" fillId="0" borderId="0" xfId="0"/>
    <xf numFmtId="0" fontId="19" fillId="24" borderId="0" xfId="0" applyFont="1" applyFill="1"/>
    <xf numFmtId="0" fontId="19" fillId="24" borderId="10" xfId="0" applyFont="1" applyFill="1" applyBorder="1" applyAlignment="1">
      <alignment horizontal="center"/>
    </xf>
    <xf numFmtId="43" fontId="19" fillId="24" borderId="11" xfId="28" applyFont="1" applyFill="1" applyBorder="1" applyAlignment="1">
      <alignment horizontal="center"/>
    </xf>
    <xf numFmtId="43" fontId="19" fillId="24" borderId="12" xfId="28" applyFont="1" applyFill="1" applyBorder="1" applyAlignment="1">
      <alignment horizontal="center"/>
    </xf>
    <xf numFmtId="0" fontId="19" fillId="24" borderId="13" xfId="0" applyFont="1" applyFill="1" applyBorder="1" applyAlignment="1">
      <alignment horizontal="center"/>
    </xf>
    <xf numFmtId="0" fontId="19" fillId="24" borderId="14" xfId="0" applyFont="1" applyFill="1" applyBorder="1" applyAlignment="1">
      <alignment horizontal="center"/>
    </xf>
    <xf numFmtId="0" fontId="19" fillId="24" borderId="0" xfId="0" applyFont="1" applyFill="1" applyBorder="1" applyAlignment="1">
      <alignment horizontal="center"/>
    </xf>
    <xf numFmtId="43" fontId="19" fillId="24" borderId="13" xfId="28" applyFont="1" applyFill="1" applyBorder="1" applyAlignment="1">
      <alignment horizontal="center"/>
    </xf>
    <xf numFmtId="43" fontId="19" fillId="24" borderId="14" xfId="28" applyFont="1" applyFill="1" applyBorder="1" applyAlignment="1">
      <alignment horizontal="center"/>
    </xf>
    <xf numFmtId="0" fontId="19" fillId="24" borderId="15" xfId="0" applyFont="1" applyFill="1" applyBorder="1" applyAlignment="1">
      <alignment horizontal="center"/>
    </xf>
    <xf numFmtId="0" fontId="19" fillId="24" borderId="16" xfId="0" applyFont="1" applyFill="1" applyBorder="1" applyAlignment="1">
      <alignment horizontal="center"/>
    </xf>
    <xf numFmtId="43" fontId="19" fillId="24" borderId="15" xfId="28" applyFont="1" applyFill="1" applyBorder="1" applyAlignment="1">
      <alignment horizontal="center"/>
    </xf>
    <xf numFmtId="0" fontId="19" fillId="24" borderId="0" xfId="0" applyFont="1" applyFill="1" applyBorder="1"/>
    <xf numFmtId="43" fontId="19" fillId="24" borderId="13" xfId="28" applyFont="1" applyFill="1" applyBorder="1"/>
    <xf numFmtId="0" fontId="20" fillId="24" borderId="13" xfId="0" applyFont="1" applyFill="1" applyBorder="1" applyAlignment="1">
      <alignment horizontal="left"/>
    </xf>
    <xf numFmtId="0" fontId="19" fillId="24" borderId="17" xfId="0" applyFont="1" applyFill="1" applyBorder="1" applyAlignment="1">
      <alignment horizontal="center"/>
    </xf>
    <xf numFmtId="0" fontId="19" fillId="24" borderId="13" xfId="0" applyFont="1" applyFill="1" applyBorder="1"/>
    <xf numFmtId="0" fontId="19" fillId="24" borderId="13" xfId="0" applyFont="1" applyFill="1" applyBorder="1" applyAlignment="1">
      <alignment horizontal="left"/>
    </xf>
    <xf numFmtId="0" fontId="19" fillId="24" borderId="14" xfId="0" applyFont="1" applyFill="1" applyBorder="1"/>
    <xf numFmtId="0" fontId="20" fillId="24" borderId="14" xfId="0" applyFont="1" applyFill="1" applyBorder="1"/>
    <xf numFmtId="43" fontId="19" fillId="24" borderId="0" xfId="28" applyFont="1" applyFill="1" applyBorder="1" applyAlignment="1">
      <alignment horizontal="center"/>
    </xf>
    <xf numFmtId="0" fontId="19" fillId="24" borderId="18" xfId="0" applyFont="1" applyFill="1" applyBorder="1" applyAlignment="1">
      <alignment horizontal="center"/>
    </xf>
    <xf numFmtId="0" fontId="19" fillId="24" borderId="10" xfId="0" applyFont="1" applyFill="1" applyBorder="1"/>
    <xf numFmtId="43" fontId="19" fillId="24" borderId="12" xfId="28" applyFont="1" applyFill="1" applyBorder="1"/>
    <xf numFmtId="0" fontId="19" fillId="24" borderId="17" xfId="0" applyFont="1" applyFill="1" applyBorder="1"/>
    <xf numFmtId="43" fontId="19" fillId="24" borderId="14" xfId="28" applyFont="1" applyFill="1" applyBorder="1" applyAlignment="1">
      <alignment horizontal="right"/>
    </xf>
    <xf numFmtId="0" fontId="19" fillId="24" borderId="19" xfId="0" applyFont="1" applyFill="1" applyBorder="1" applyAlignment="1">
      <alignment horizontal="center"/>
    </xf>
    <xf numFmtId="0" fontId="19" fillId="24" borderId="16" xfId="0" applyFont="1" applyFill="1" applyBorder="1"/>
    <xf numFmtId="43" fontId="19" fillId="24" borderId="20" xfId="28" applyFont="1" applyFill="1" applyBorder="1"/>
    <xf numFmtId="43" fontId="19" fillId="24" borderId="0" xfId="28" applyFont="1" applyFill="1" applyBorder="1"/>
    <xf numFmtId="0" fontId="19" fillId="24" borderId="12" xfId="0" applyFont="1" applyFill="1" applyBorder="1" applyAlignment="1">
      <alignment horizontal="center"/>
    </xf>
    <xf numFmtId="0" fontId="19" fillId="24" borderId="15" xfId="0" applyFont="1" applyFill="1" applyBorder="1"/>
    <xf numFmtId="43" fontId="19" fillId="24" borderId="13" xfId="28" applyFont="1" applyFill="1" applyBorder="1" applyAlignment="1">
      <alignment horizontal="right"/>
    </xf>
    <xf numFmtId="43" fontId="19" fillId="24" borderId="15" xfId="28" applyFont="1" applyFill="1" applyBorder="1"/>
    <xf numFmtId="0" fontId="22" fillId="24" borderId="13" xfId="0" applyFont="1" applyFill="1" applyBorder="1" applyAlignment="1">
      <alignment horizontal="center"/>
    </xf>
    <xf numFmtId="43" fontId="22" fillId="24" borderId="13" xfId="28" applyFont="1" applyFill="1" applyBorder="1" applyAlignment="1">
      <alignment horizontal="center"/>
    </xf>
    <xf numFmtId="0" fontId="22" fillId="24" borderId="13" xfId="0" applyFont="1" applyFill="1" applyBorder="1" applyAlignment="1">
      <alignment horizontal="left"/>
    </xf>
    <xf numFmtId="0" fontId="22" fillId="24" borderId="17" xfId="0" applyFont="1" applyFill="1" applyBorder="1" applyAlignment="1">
      <alignment horizontal="left"/>
    </xf>
    <xf numFmtId="0" fontId="19" fillId="24" borderId="17" xfId="0" applyFont="1" applyFill="1" applyBorder="1" applyAlignment="1">
      <alignment horizontal="left"/>
    </xf>
    <xf numFmtId="0" fontId="20" fillId="24" borderId="17" xfId="0" applyFont="1" applyFill="1" applyBorder="1" applyAlignment="1">
      <alignment horizontal="left"/>
    </xf>
    <xf numFmtId="0" fontId="20" fillId="24" borderId="17" xfId="0" applyFont="1" applyFill="1" applyBorder="1"/>
    <xf numFmtId="43" fontId="19" fillId="24" borderId="0" xfId="28" applyFont="1" applyFill="1" applyBorder="1" applyAlignment="1">
      <alignment horizontal="right"/>
    </xf>
    <xf numFmtId="0" fontId="22" fillId="24" borderId="17" xfId="0" applyFont="1" applyFill="1" applyBorder="1" applyAlignment="1">
      <alignment horizontal="center"/>
    </xf>
    <xf numFmtId="43" fontId="22" fillId="24" borderId="14" xfId="28" applyFont="1" applyFill="1" applyBorder="1" applyAlignment="1">
      <alignment horizontal="center"/>
    </xf>
    <xf numFmtId="43" fontId="19" fillId="24" borderId="16" xfId="28" applyFont="1" applyFill="1" applyBorder="1"/>
    <xf numFmtId="0" fontId="20" fillId="24" borderId="0" xfId="0" applyFont="1" applyFill="1" applyBorder="1"/>
    <xf numFmtId="43" fontId="19" fillId="24" borderId="17" xfId="28" applyFont="1" applyFill="1" applyBorder="1" applyAlignment="1">
      <alignment horizontal="center"/>
    </xf>
    <xf numFmtId="43" fontId="19" fillId="24" borderId="17" xfId="28" applyFont="1" applyFill="1" applyBorder="1"/>
    <xf numFmtId="0" fontId="19" fillId="0" borderId="0" xfId="0" applyFont="1"/>
    <xf numFmtId="0" fontId="20" fillId="24" borderId="14" xfId="0" applyFont="1" applyFill="1" applyBorder="1" applyAlignment="1">
      <alignment horizontal="left"/>
    </xf>
    <xf numFmtId="43" fontId="19" fillId="24" borderId="11" xfId="28" applyFont="1" applyFill="1" applyBorder="1"/>
    <xf numFmtId="0" fontId="20" fillId="24" borderId="0" xfId="0" applyFont="1" applyFill="1" applyBorder="1" applyAlignment="1">
      <alignment horizontal="left"/>
    </xf>
    <xf numFmtId="43" fontId="19" fillId="0" borderId="0" xfId="28" applyFont="1"/>
    <xf numFmtId="0" fontId="19" fillId="24" borderId="11" xfId="0" applyFont="1" applyFill="1" applyBorder="1"/>
    <xf numFmtId="0" fontId="20" fillId="24" borderId="13" xfId="0" applyFont="1" applyFill="1" applyBorder="1" applyAlignment="1">
      <alignment horizontal="center"/>
    </xf>
    <xf numFmtId="0" fontId="22" fillId="24" borderId="0" xfId="0" applyFont="1" applyFill="1" applyBorder="1" applyAlignment="1">
      <alignment horizontal="center"/>
    </xf>
    <xf numFmtId="43" fontId="19" fillId="24" borderId="10" xfId="28" applyFont="1" applyFill="1" applyBorder="1" applyAlignment="1">
      <alignment horizontal="right"/>
    </xf>
    <xf numFmtId="43" fontId="19" fillId="24" borderId="16" xfId="28" applyFont="1" applyFill="1" applyBorder="1" applyAlignment="1">
      <alignment horizontal="right"/>
    </xf>
    <xf numFmtId="43" fontId="19" fillId="24" borderId="16" xfId="28" applyFont="1" applyFill="1" applyBorder="1" applyAlignment="1">
      <alignment horizontal="center"/>
    </xf>
    <xf numFmtId="43" fontId="19" fillId="24" borderId="10" xfId="28" applyFont="1" applyFill="1" applyBorder="1" applyAlignment="1">
      <alignment horizontal="center"/>
    </xf>
    <xf numFmtId="43" fontId="19" fillId="24" borderId="10" xfId="28" applyFont="1" applyFill="1" applyBorder="1"/>
    <xf numFmtId="0" fontId="22" fillId="24" borderId="10" xfId="0" applyFont="1" applyFill="1" applyBorder="1"/>
    <xf numFmtId="0" fontId="19" fillId="24" borderId="15" xfId="0" applyFont="1" applyFill="1" applyBorder="1" applyAlignment="1">
      <alignment horizontal="left"/>
    </xf>
    <xf numFmtId="0" fontId="19" fillId="24" borderId="16" xfId="0" applyFont="1" applyFill="1" applyBorder="1" applyAlignment="1">
      <alignment horizontal="left"/>
    </xf>
    <xf numFmtId="0" fontId="19" fillId="24" borderId="10" xfId="0" applyFont="1" applyFill="1" applyBorder="1" applyAlignment="1">
      <alignment horizontal="left"/>
    </xf>
    <xf numFmtId="0" fontId="22" fillId="24" borderId="16" xfId="0" applyFont="1" applyFill="1" applyBorder="1"/>
    <xf numFmtId="43" fontId="19" fillId="24" borderId="17" xfId="28" applyFont="1" applyFill="1" applyBorder="1" applyAlignment="1">
      <alignment horizontal="right"/>
    </xf>
    <xf numFmtId="0" fontId="20" fillId="0" borderId="13" xfId="0" applyFont="1" applyBorder="1"/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0" fontId="19" fillId="0" borderId="17" xfId="0" applyFont="1" applyBorder="1"/>
    <xf numFmtId="0" fontId="19" fillId="0" borderId="16" xfId="0" applyFont="1" applyBorder="1" applyAlignment="1">
      <alignment horizontal="center"/>
    </xf>
    <xf numFmtId="0" fontId="19" fillId="0" borderId="0" xfId="0" applyFont="1" applyBorder="1"/>
    <xf numFmtId="0" fontId="22" fillId="0" borderId="0" xfId="0" applyFont="1"/>
    <xf numFmtId="0" fontId="20" fillId="0" borderId="0" xfId="0" applyFont="1"/>
    <xf numFmtId="0" fontId="19" fillId="0" borderId="11" xfId="0" applyFont="1" applyBorder="1"/>
    <xf numFmtId="0" fontId="19" fillId="0" borderId="14" xfId="0" applyFont="1" applyBorder="1"/>
    <xf numFmtId="0" fontId="19" fillId="0" borderId="18" xfId="0" applyFont="1" applyBorder="1" applyAlignment="1">
      <alignment horizontal="center"/>
    </xf>
    <xf numFmtId="0" fontId="20" fillId="0" borderId="17" xfId="0" applyFont="1" applyBorder="1"/>
    <xf numFmtId="0" fontId="19" fillId="0" borderId="17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0" xfId="0" applyFont="1" applyBorder="1"/>
    <xf numFmtId="43" fontId="19" fillId="0" borderId="13" xfId="28" applyFont="1" applyBorder="1"/>
    <xf numFmtId="43" fontId="19" fillId="0" borderId="14" xfId="28" applyFont="1" applyBorder="1"/>
    <xf numFmtId="0" fontId="22" fillId="24" borderId="12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43" fontId="19" fillId="0" borderId="12" xfId="28" applyFont="1" applyBorder="1"/>
    <xf numFmtId="0" fontId="20" fillId="24" borderId="0" xfId="0" applyFont="1" applyFill="1"/>
    <xf numFmtId="0" fontId="19" fillId="24" borderId="18" xfId="0" applyFont="1" applyFill="1" applyBorder="1" applyAlignment="1">
      <alignment horizontal="left"/>
    </xf>
    <xf numFmtId="43" fontId="19" fillId="24" borderId="20" xfId="28" applyFont="1" applyFill="1" applyBorder="1" applyAlignment="1">
      <alignment horizontal="center"/>
    </xf>
    <xf numFmtId="0" fontId="19" fillId="24" borderId="0" xfId="0" applyFont="1" applyFill="1" applyBorder="1" applyAlignment="1">
      <alignment horizontal="justify" wrapText="1"/>
    </xf>
    <xf numFmtId="0" fontId="19" fillId="24" borderId="13" xfId="0" applyFont="1" applyFill="1" applyBorder="1" applyAlignment="1">
      <alignment horizontal="center" vertical="top"/>
    </xf>
    <xf numFmtId="0" fontId="19" fillId="24" borderId="0" xfId="0" applyFont="1" applyFill="1" applyAlignment="1">
      <alignment horizontal="justify" wrapText="1"/>
    </xf>
    <xf numFmtId="0" fontId="19" fillId="24" borderId="13" xfId="0" applyFont="1" applyFill="1" applyBorder="1" applyAlignment="1">
      <alignment horizontal="justify" wrapText="1"/>
    </xf>
    <xf numFmtId="0" fontId="23" fillId="0" borderId="0" xfId="0" applyFont="1"/>
    <xf numFmtId="0" fontId="20" fillId="24" borderId="13" xfId="0" applyFont="1" applyFill="1" applyBorder="1"/>
    <xf numFmtId="0" fontId="19" fillId="24" borderId="11" xfId="0" applyFont="1" applyFill="1" applyBorder="1" applyAlignment="1">
      <alignment horizontal="center"/>
    </xf>
    <xf numFmtId="43" fontId="19" fillId="24" borderId="14" xfId="28" applyFont="1" applyFill="1" applyBorder="1"/>
    <xf numFmtId="0" fontId="19" fillId="24" borderId="14" xfId="0" applyFont="1" applyFill="1" applyBorder="1" applyAlignment="1">
      <alignment horizontal="left"/>
    </xf>
    <xf numFmtId="0" fontId="19" fillId="24" borderId="0" xfId="0" applyFont="1" applyFill="1" applyBorder="1" applyAlignment="1">
      <alignment horizontal="left"/>
    </xf>
    <xf numFmtId="0" fontId="19" fillId="24" borderId="14" xfId="28" applyNumberFormat="1" applyFont="1" applyFill="1" applyBorder="1" applyAlignment="1">
      <alignment horizontal="center"/>
    </xf>
    <xf numFmtId="0" fontId="19" fillId="24" borderId="11" xfId="28" applyNumberFormat="1" applyFont="1" applyFill="1" applyBorder="1" applyAlignment="1">
      <alignment horizontal="center"/>
    </xf>
    <xf numFmtId="0" fontId="19" fillId="24" borderId="13" xfId="28" applyNumberFormat="1" applyFont="1" applyFill="1" applyBorder="1" applyAlignment="1">
      <alignment horizontal="center"/>
    </xf>
    <xf numFmtId="0" fontId="19" fillId="24" borderId="15" xfId="28" applyNumberFormat="1" applyFont="1" applyFill="1" applyBorder="1" applyAlignment="1">
      <alignment horizontal="center"/>
    </xf>
    <xf numFmtId="0" fontId="19" fillId="0" borderId="13" xfId="28" applyNumberFormat="1" applyFont="1" applyBorder="1" applyAlignment="1">
      <alignment horizontal="center"/>
    </xf>
    <xf numFmtId="0" fontId="19" fillId="24" borderId="10" xfId="28" applyNumberFormat="1" applyFont="1" applyFill="1" applyBorder="1" applyAlignment="1">
      <alignment horizontal="center"/>
    </xf>
    <xf numFmtId="0" fontId="19" fillId="24" borderId="0" xfId="28" applyNumberFormat="1" applyFont="1" applyFill="1" applyBorder="1" applyAlignment="1">
      <alignment horizontal="center"/>
    </xf>
    <xf numFmtId="0" fontId="19" fillId="24" borderId="16" xfId="28" applyNumberFormat="1" applyFont="1" applyFill="1" applyBorder="1" applyAlignment="1">
      <alignment horizontal="center"/>
    </xf>
    <xf numFmtId="0" fontId="19" fillId="24" borderId="13" xfId="28" quotePrefix="1" applyNumberFormat="1" applyFont="1" applyFill="1" applyBorder="1" applyAlignment="1">
      <alignment horizontal="center"/>
    </xf>
    <xf numFmtId="0" fontId="19" fillId="0" borderId="0" xfId="28" applyNumberFormat="1" applyFont="1" applyAlignment="1">
      <alignment horizontal="center"/>
    </xf>
    <xf numFmtId="0" fontId="20" fillId="24" borderId="13" xfId="28" applyNumberFormat="1" applyFont="1" applyFill="1" applyBorder="1" applyAlignment="1">
      <alignment horizontal="center"/>
    </xf>
    <xf numFmtId="0" fontId="19" fillId="24" borderId="0" xfId="28" quotePrefix="1" applyNumberFormat="1" applyFont="1" applyFill="1" applyBorder="1" applyAlignment="1">
      <alignment horizontal="center"/>
    </xf>
    <xf numFmtId="0" fontId="19" fillId="24" borderId="17" xfId="28" applyNumberFormat="1" applyFont="1" applyFill="1" applyBorder="1" applyAlignment="1">
      <alignment horizontal="center"/>
    </xf>
    <xf numFmtId="0" fontId="19" fillId="0" borderId="0" xfId="28" applyNumberFormat="1" applyFont="1" applyBorder="1" applyAlignment="1">
      <alignment horizontal="center"/>
    </xf>
    <xf numFmtId="0" fontId="22" fillId="24" borderId="0" xfId="28" applyNumberFormat="1" applyFont="1" applyFill="1" applyBorder="1" applyAlignment="1">
      <alignment horizontal="center"/>
    </xf>
    <xf numFmtId="0" fontId="19" fillId="24" borderId="0" xfId="28" applyNumberFormat="1" applyFont="1" applyFill="1" applyAlignment="1">
      <alignment horizontal="center"/>
    </xf>
    <xf numFmtId="0" fontId="19" fillId="24" borderId="13" xfId="0" applyNumberFormat="1" applyFont="1" applyFill="1" applyBorder="1" applyAlignment="1">
      <alignment horizontal="center"/>
    </xf>
    <xf numFmtId="0" fontId="19" fillId="24" borderId="14" xfId="0" applyNumberFormat="1" applyFont="1" applyFill="1" applyBorder="1" applyAlignment="1">
      <alignment horizontal="center"/>
    </xf>
    <xf numFmtId="0" fontId="20" fillId="24" borderId="0" xfId="28" applyNumberFormat="1" applyFont="1" applyFill="1" applyBorder="1" applyAlignment="1">
      <alignment horizontal="center"/>
    </xf>
    <xf numFmtId="0" fontId="22" fillId="24" borderId="13" xfId="28" applyNumberFormat="1" applyFont="1" applyFill="1" applyBorder="1" applyAlignment="1">
      <alignment horizontal="center"/>
    </xf>
    <xf numFmtId="0" fontId="22" fillId="24" borderId="16" xfId="28" applyNumberFormat="1" applyFont="1" applyFill="1" applyBorder="1" applyAlignment="1">
      <alignment horizontal="center"/>
    </xf>
    <xf numFmtId="0" fontId="20" fillId="24" borderId="17" xfId="28" applyNumberFormat="1" applyFont="1" applyFill="1" applyBorder="1" applyAlignment="1">
      <alignment horizontal="center"/>
    </xf>
    <xf numFmtId="0" fontId="22" fillId="24" borderId="17" xfId="28" applyNumberFormat="1" applyFont="1" applyFill="1" applyBorder="1" applyAlignment="1">
      <alignment horizontal="center"/>
    </xf>
    <xf numFmtId="0" fontId="19" fillId="0" borderId="0" xfId="0" applyNumberFormat="1" applyFont="1"/>
    <xf numFmtId="0" fontId="20" fillId="25" borderId="13" xfId="0" applyFont="1" applyFill="1" applyBorder="1"/>
    <xf numFmtId="0" fontId="19" fillId="25" borderId="13" xfId="0" applyFont="1" applyFill="1" applyBorder="1"/>
    <xf numFmtId="0" fontId="19" fillId="25" borderId="0" xfId="0" applyFont="1" applyFill="1" applyBorder="1"/>
    <xf numFmtId="43" fontId="22" fillId="24" borderId="0" xfId="28" applyFont="1" applyFill="1" applyBorder="1"/>
    <xf numFmtId="43" fontId="22" fillId="24" borderId="14" xfId="28" applyFont="1" applyFill="1" applyBorder="1" applyAlignment="1">
      <alignment horizontal="right"/>
    </xf>
    <xf numFmtId="0" fontId="24" fillId="24" borderId="0" xfId="0" applyFont="1" applyFill="1" applyBorder="1" applyAlignment="1">
      <alignment horizontal="left"/>
    </xf>
    <xf numFmtId="0" fontId="30" fillId="0" borderId="0" xfId="0" applyFont="1"/>
    <xf numFmtId="0" fontId="26" fillId="0" borderId="21" xfId="38" applyFont="1" applyBorder="1" applyAlignment="1">
      <alignment horizontal="center" vertical="top" wrapText="1"/>
    </xf>
    <xf numFmtId="0" fontId="26" fillId="0" borderId="21" xfId="38" applyFont="1" applyBorder="1" applyAlignment="1">
      <alignment horizontal="left" vertical="top" wrapText="1"/>
    </xf>
    <xf numFmtId="0" fontId="25" fillId="0" borderId="22" xfId="0" applyFont="1" applyBorder="1" applyAlignment="1">
      <alignment horizontal="center" vertical="top" wrapText="1"/>
    </xf>
    <xf numFmtId="0" fontId="30" fillId="0" borderId="21" xfId="0" applyFont="1" applyBorder="1"/>
    <xf numFmtId="0" fontId="27" fillId="0" borderId="0" xfId="0" applyFont="1"/>
    <xf numFmtId="0" fontId="25" fillId="0" borderId="0" xfId="0" applyFont="1"/>
    <xf numFmtId="43" fontId="31" fillId="0" borderId="22" xfId="0" applyNumberFormat="1" applyFont="1" applyBorder="1" applyAlignment="1">
      <alignment horizontal="left" vertical="center" wrapText="1"/>
    </xf>
    <xf numFmtId="0" fontId="26" fillId="26" borderId="22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left" vertical="top"/>
    </xf>
    <xf numFmtId="43" fontId="25" fillId="0" borderId="22" xfId="0" applyNumberFormat="1" applyFont="1" applyBorder="1" applyAlignment="1">
      <alignment horizontal="left" vertical="center" wrapText="1"/>
    </xf>
    <xf numFmtId="0" fontId="25" fillId="0" borderId="23" xfId="0" applyFont="1" applyBorder="1" applyAlignment="1">
      <alignment horizontal="center" vertical="top" wrapText="1"/>
    </xf>
    <xf numFmtId="43" fontId="25" fillId="0" borderId="24" xfId="0" applyNumberFormat="1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center" vertical="top" wrapText="1"/>
    </xf>
    <xf numFmtId="0" fontId="26" fillId="0" borderId="23" xfId="0" applyFont="1" applyBorder="1" applyAlignment="1">
      <alignment horizontal="left" vertical="top" wrapText="1"/>
    </xf>
    <xf numFmtId="0" fontId="26" fillId="0" borderId="24" xfId="0" applyFont="1" applyBorder="1" applyAlignment="1">
      <alignment horizontal="left" vertical="top" wrapText="1"/>
    </xf>
    <xf numFmtId="0" fontId="25" fillId="0" borderId="22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top" wrapText="1"/>
    </xf>
    <xf numFmtId="0" fontId="28" fillId="0" borderId="0" xfId="0" applyFont="1"/>
    <xf numFmtId="0" fontId="19" fillId="24" borderId="0" xfId="0" applyFont="1" applyFill="1" applyBorder="1" applyAlignment="1">
      <alignment horizontal="left" wrapText="1"/>
    </xf>
    <xf numFmtId="0" fontId="20" fillId="24" borderId="15" xfId="0" applyFont="1" applyFill="1" applyBorder="1"/>
    <xf numFmtId="0" fontId="19" fillId="0" borderId="15" xfId="0" applyFont="1" applyBorder="1" applyAlignment="1">
      <alignment horizontal="center"/>
    </xf>
    <xf numFmtId="43" fontId="19" fillId="24" borderId="19" xfId="28" applyFont="1" applyFill="1" applyBorder="1"/>
    <xf numFmtId="43" fontId="19" fillId="24" borderId="18" xfId="28" applyFont="1" applyFill="1" applyBorder="1"/>
    <xf numFmtId="0" fontId="19" fillId="24" borderId="10" xfId="0" applyFont="1" applyFill="1" applyBorder="1" applyAlignment="1">
      <alignment horizontal="justify" wrapText="1"/>
    </xf>
    <xf numFmtId="0" fontId="19" fillId="24" borderId="16" xfId="0" applyFont="1" applyFill="1" applyBorder="1" applyAlignment="1">
      <alignment horizontal="justify" wrapText="1"/>
    </xf>
    <xf numFmtId="0" fontId="19" fillId="24" borderId="19" xfId="0" applyFont="1" applyFill="1" applyBorder="1" applyAlignment="1">
      <alignment horizontal="left"/>
    </xf>
    <xf numFmtId="43" fontId="32" fillId="25" borderId="13" xfId="45" applyNumberFormat="1" applyFont="1" applyFill="1" applyBorder="1" applyAlignment="1">
      <alignment horizontal="center" wrapText="1"/>
    </xf>
    <xf numFmtId="43" fontId="32" fillId="25" borderId="17" xfId="45" applyNumberFormat="1" applyFont="1" applyFill="1" applyBorder="1" applyAlignment="1">
      <alignment wrapText="1"/>
    </xf>
    <xf numFmtId="43" fontId="32" fillId="25" borderId="13" xfId="45" applyNumberFormat="1" applyFont="1" applyFill="1" applyBorder="1" applyAlignment="1">
      <alignment wrapText="1"/>
    </xf>
    <xf numFmtId="43" fontId="32" fillId="25" borderId="0" xfId="45" applyNumberFormat="1" applyFont="1" applyFill="1" applyBorder="1" applyAlignment="1">
      <alignment wrapText="1"/>
    </xf>
    <xf numFmtId="43" fontId="33" fillId="25" borderId="13" xfId="45" applyNumberFormat="1" applyFont="1" applyFill="1" applyBorder="1" applyAlignment="1">
      <alignment horizontal="center" vertical="center" wrapText="1"/>
    </xf>
    <xf numFmtId="0" fontId="35" fillId="25" borderId="0" xfId="0" applyFont="1" applyFill="1" applyBorder="1" applyAlignment="1">
      <alignment wrapText="1"/>
    </xf>
    <xf numFmtId="0" fontId="35" fillId="25" borderId="13" xfId="0" applyFont="1" applyFill="1" applyBorder="1" applyAlignment="1">
      <alignment wrapText="1"/>
    </xf>
    <xf numFmtId="0" fontId="32" fillId="25" borderId="0" xfId="0" applyFont="1" applyFill="1" applyBorder="1" applyAlignment="1">
      <alignment wrapText="1"/>
    </xf>
    <xf numFmtId="0" fontId="32" fillId="25" borderId="13" xfId="0" applyFont="1" applyFill="1" applyBorder="1" applyAlignment="1">
      <alignment wrapText="1"/>
    </xf>
    <xf numFmtId="0" fontId="32" fillId="25" borderId="13" xfId="38" applyFont="1" applyFill="1" applyBorder="1" applyAlignment="1">
      <alignment vertical="center"/>
    </xf>
    <xf numFmtId="43" fontId="32" fillId="25" borderId="13" xfId="45" applyNumberFormat="1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vertical="top" wrapText="1"/>
    </xf>
    <xf numFmtId="0" fontId="32" fillId="25" borderId="13" xfId="0" applyFont="1" applyFill="1" applyBorder="1" applyAlignment="1">
      <alignment vertical="top" wrapText="1"/>
    </xf>
    <xf numFmtId="43" fontId="32" fillId="25" borderId="0" xfId="45" applyNumberFormat="1" applyFont="1" applyFill="1" applyBorder="1" applyAlignment="1">
      <alignment vertical="center" wrapText="1"/>
    </xf>
    <xf numFmtId="43" fontId="32" fillId="25" borderId="13" xfId="45" applyNumberFormat="1" applyFont="1" applyFill="1" applyBorder="1" applyAlignment="1">
      <alignment vertical="center" wrapText="1"/>
    </xf>
    <xf numFmtId="43" fontId="33" fillId="25" borderId="0" xfId="45" applyNumberFormat="1" applyFont="1" applyFill="1" applyBorder="1" applyAlignment="1">
      <alignment vertical="center" wrapText="1"/>
    </xf>
    <xf numFmtId="43" fontId="33" fillId="25" borderId="13" xfId="45" applyNumberFormat="1" applyFont="1" applyFill="1" applyBorder="1" applyAlignment="1">
      <alignment vertical="center" wrapText="1"/>
    </xf>
    <xf numFmtId="0" fontId="32" fillId="25" borderId="0" xfId="38" applyFont="1" applyFill="1" applyAlignment="1">
      <alignment vertical="center" wrapText="1"/>
    </xf>
    <xf numFmtId="0" fontId="32" fillId="25" borderId="13" xfId="38" applyFont="1" applyFill="1" applyBorder="1" applyAlignment="1">
      <alignment vertical="center" wrapText="1"/>
    </xf>
    <xf numFmtId="0" fontId="32" fillId="25" borderId="0" xfId="38" applyFont="1" applyFill="1" applyAlignment="1">
      <alignment vertical="center"/>
    </xf>
    <xf numFmtId="0" fontId="32" fillId="25" borderId="0" xfId="38" applyFont="1" applyFill="1" applyBorder="1" applyAlignment="1">
      <alignment vertical="center"/>
    </xf>
    <xf numFmtId="0" fontId="36" fillId="25" borderId="17" xfId="38" applyFont="1" applyFill="1" applyBorder="1"/>
    <xf numFmtId="0" fontId="36" fillId="25" borderId="13" xfId="38" applyFont="1" applyFill="1" applyBorder="1"/>
    <xf numFmtId="0" fontId="36" fillId="25" borderId="0" xfId="38" applyFont="1" applyFill="1" applyBorder="1"/>
    <xf numFmtId="0" fontId="32" fillId="25" borderId="17" xfId="38" applyFont="1" applyFill="1" applyBorder="1"/>
    <xf numFmtId="0" fontId="32" fillId="25" borderId="13" xfId="38" applyFont="1" applyFill="1" applyBorder="1"/>
    <xf numFmtId="0" fontId="32" fillId="25" borderId="0" xfId="38" applyFont="1" applyFill="1" applyBorder="1"/>
    <xf numFmtId="0" fontId="32" fillId="25" borderId="11" xfId="38" applyFont="1" applyFill="1" applyBorder="1" applyAlignment="1">
      <alignment horizontal="center"/>
    </xf>
    <xf numFmtId="0" fontId="33" fillId="25" borderId="18" xfId="38" applyFont="1" applyFill="1" applyBorder="1" applyAlignment="1">
      <alignment horizontal="left"/>
    </xf>
    <xf numFmtId="0" fontId="33" fillId="25" borderId="11" xfId="38" applyFont="1" applyFill="1" applyBorder="1" applyAlignment="1">
      <alignment horizontal="left"/>
    </xf>
    <xf numFmtId="0" fontId="33" fillId="25" borderId="10" xfId="38" applyFont="1" applyFill="1" applyBorder="1" applyAlignment="1">
      <alignment horizontal="left"/>
    </xf>
    <xf numFmtId="0" fontId="32" fillId="25" borderId="29" xfId="38" applyFont="1" applyFill="1" applyBorder="1"/>
    <xf numFmtId="0" fontId="32" fillId="25" borderId="29" xfId="38" applyFont="1" applyFill="1" applyBorder="1" applyAlignment="1">
      <alignment horizontal="center"/>
    </xf>
    <xf numFmtId="0" fontId="32" fillId="0" borderId="30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left" vertical="top" wrapText="1"/>
    </xf>
    <xf numFmtId="0" fontId="32" fillId="0" borderId="31" xfId="0" applyFont="1" applyBorder="1" applyAlignment="1">
      <alignment horizontal="left" vertical="top" wrapText="1"/>
    </xf>
    <xf numFmtId="0" fontId="37" fillId="24" borderId="13" xfId="28" applyNumberFormat="1" applyFont="1" applyFill="1" applyBorder="1" applyAlignment="1">
      <alignment horizontal="center"/>
    </xf>
    <xf numFmtId="0" fontId="37" fillId="0" borderId="13" xfId="28" applyNumberFormat="1" applyFont="1" applyBorder="1" applyAlignment="1">
      <alignment horizontal="center"/>
    </xf>
    <xf numFmtId="0" fontId="19" fillId="0" borderId="21" xfId="0" applyFont="1" applyBorder="1"/>
    <xf numFmtId="0" fontId="31" fillId="0" borderId="32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6" fillId="0" borderId="25" xfId="0" applyFont="1" applyBorder="1" applyAlignment="1">
      <alignment horizontal="left" vertical="top" wrapText="1"/>
    </xf>
    <xf numFmtId="0" fontId="32" fillId="0" borderId="37" xfId="0" applyFont="1" applyBorder="1" applyAlignment="1">
      <alignment horizontal="right" vertical="top" wrapText="1"/>
    </xf>
    <xf numFmtId="0" fontId="28" fillId="0" borderId="0" xfId="0" applyFont="1" applyAlignment="1">
      <alignment vertical="top"/>
    </xf>
    <xf numFmtId="0" fontId="31" fillId="0" borderId="0" xfId="0" applyFont="1" applyAlignment="1">
      <alignment vertical="top"/>
    </xf>
    <xf numFmtId="43" fontId="0" fillId="0" borderId="0" xfId="28" applyFont="1"/>
    <xf numFmtId="43" fontId="23" fillId="0" borderId="0" xfId="28" applyFont="1"/>
    <xf numFmtId="0" fontId="27" fillId="27" borderId="0" xfId="0" applyFont="1" applyFill="1"/>
    <xf numFmtId="0" fontId="0" fillId="27" borderId="0" xfId="0" applyFill="1"/>
    <xf numFmtId="43" fontId="0" fillId="27" borderId="0" xfId="28" applyFont="1" applyFill="1"/>
    <xf numFmtId="43" fontId="28" fillId="0" borderId="0" xfId="28" applyFont="1"/>
    <xf numFmtId="43" fontId="28" fillId="0" borderId="0" xfId="28" applyFont="1" applyAlignment="1">
      <alignment vertical="top"/>
    </xf>
    <xf numFmtId="43" fontId="31" fillId="0" borderId="0" xfId="28" applyFont="1" applyAlignment="1">
      <alignment vertical="top"/>
    </xf>
    <xf numFmtId="43" fontId="30" fillId="0" borderId="0" xfId="28" applyFont="1"/>
    <xf numFmtId="0" fontId="28" fillId="27" borderId="0" xfId="0" applyFont="1" applyFill="1"/>
    <xf numFmtId="0" fontId="28" fillId="27" borderId="0" xfId="0" applyFont="1" applyFill="1" applyAlignment="1">
      <alignment vertical="top"/>
    </xf>
    <xf numFmtId="0" fontId="31" fillId="27" borderId="0" xfId="0" applyFont="1" applyFill="1" applyAlignment="1">
      <alignment vertical="top"/>
    </xf>
    <xf numFmtId="0" fontId="30" fillId="27" borderId="0" xfId="0" applyFont="1" applyFill="1"/>
    <xf numFmtId="0" fontId="28" fillId="29" borderId="0" xfId="0" applyFont="1" applyFill="1"/>
    <xf numFmtId="0" fontId="28" fillId="29" borderId="0" xfId="0" applyFont="1" applyFill="1" applyAlignment="1">
      <alignment vertical="top"/>
    </xf>
    <xf numFmtId="0" fontId="31" fillId="29" borderId="0" xfId="0" applyFont="1" applyFill="1" applyAlignment="1">
      <alignment vertical="top"/>
    </xf>
    <xf numFmtId="0" fontId="30" fillId="29" borderId="0" xfId="0" applyFont="1" applyFill="1"/>
    <xf numFmtId="0" fontId="28" fillId="30" borderId="0" xfId="0" applyFont="1" applyFill="1"/>
    <xf numFmtId="0" fontId="28" fillId="30" borderId="0" xfId="0" applyFont="1" applyFill="1" applyAlignment="1">
      <alignment vertical="top"/>
    </xf>
    <xf numFmtId="0" fontId="31" fillId="30" borderId="0" xfId="0" applyFont="1" applyFill="1" applyAlignment="1">
      <alignment vertical="top"/>
    </xf>
    <xf numFmtId="0" fontId="30" fillId="30" borderId="0" xfId="0" applyFont="1" applyFill="1"/>
    <xf numFmtId="0" fontId="31" fillId="31" borderId="39" xfId="0" applyFont="1" applyFill="1" applyBorder="1" applyAlignment="1"/>
    <xf numFmtId="0" fontId="33" fillId="31" borderId="39" xfId="38" applyFont="1" applyFill="1" applyBorder="1" applyAlignment="1"/>
    <xf numFmtId="0" fontId="26" fillId="31" borderId="15" xfId="38" applyFont="1" applyFill="1" applyBorder="1" applyAlignment="1">
      <alignment horizontal="left" vertical="top" wrapText="1"/>
    </xf>
    <xf numFmtId="0" fontId="26" fillId="31" borderId="21" xfId="38" applyFont="1" applyFill="1" applyBorder="1" applyAlignment="1">
      <alignment horizontal="left" vertical="top" wrapText="1"/>
    </xf>
    <xf numFmtId="0" fontId="32" fillId="31" borderId="38" xfId="0" applyFont="1" applyFill="1" applyBorder="1" applyAlignment="1">
      <alignment horizontal="left" vertical="top" wrapText="1"/>
    </xf>
    <xf numFmtId="43" fontId="33" fillId="31" borderId="13" xfId="45" applyNumberFormat="1" applyFont="1" applyFill="1" applyBorder="1"/>
    <xf numFmtId="43" fontId="32" fillId="31" borderId="13" xfId="28" applyFont="1" applyFill="1" applyBorder="1" applyAlignment="1">
      <alignment vertical="center"/>
    </xf>
    <xf numFmtId="0" fontId="32" fillId="31" borderId="13" xfId="38" applyFont="1" applyFill="1" applyBorder="1" applyAlignment="1">
      <alignment vertical="center"/>
    </xf>
    <xf numFmtId="43" fontId="32" fillId="31" borderId="13" xfId="45" applyNumberFormat="1" applyFont="1" applyFill="1" applyBorder="1" applyAlignment="1">
      <alignment vertical="center"/>
    </xf>
    <xf numFmtId="43" fontId="32" fillId="31" borderId="15" xfId="45" applyNumberFormat="1" applyFont="1" applyFill="1" applyBorder="1" applyAlignment="1">
      <alignment vertical="center"/>
    </xf>
    <xf numFmtId="43" fontId="32" fillId="31" borderId="18" xfId="46" applyNumberFormat="1" applyFont="1" applyFill="1" applyBorder="1"/>
    <xf numFmtId="43" fontId="32" fillId="31" borderId="29" xfId="46" applyNumberFormat="1" applyFont="1" applyFill="1" applyBorder="1" applyProtection="1">
      <protection locked="0"/>
    </xf>
    <xf numFmtId="0" fontId="30" fillId="31" borderId="0" xfId="0" applyFont="1" applyFill="1"/>
    <xf numFmtId="0" fontId="27" fillId="28" borderId="0" xfId="0" applyFont="1" applyFill="1"/>
    <xf numFmtId="0" fontId="0" fillId="28" borderId="0" xfId="0" applyFill="1"/>
    <xf numFmtId="43" fontId="0" fillId="28" borderId="0" xfId="28" applyFont="1" applyFill="1"/>
    <xf numFmtId="43" fontId="0" fillId="28" borderId="0" xfId="0" applyNumberFormat="1" applyFill="1"/>
    <xf numFmtId="164" fontId="0" fillId="28" borderId="0" xfId="0" applyNumberFormat="1" applyFill="1"/>
    <xf numFmtId="0" fontId="27" fillId="32" borderId="0" xfId="0" applyFont="1" applyFill="1"/>
    <xf numFmtId="0" fontId="0" fillId="32" borderId="0" xfId="0" applyFill="1"/>
    <xf numFmtId="43" fontId="0" fillId="32" borderId="0" xfId="28" applyFont="1" applyFill="1"/>
    <xf numFmtId="43" fontId="34" fillId="0" borderId="0" xfId="28" applyFont="1"/>
    <xf numFmtId="43" fontId="27" fillId="0" borderId="0" xfId="28" applyFont="1"/>
    <xf numFmtId="43" fontId="25" fillId="0" borderId="0" xfId="28" applyFont="1"/>
    <xf numFmtId="43" fontId="25" fillId="0" borderId="0" xfId="28" applyFont="1" applyAlignment="1">
      <alignment horizontal="left" vertical="top"/>
    </xf>
    <xf numFmtId="0" fontId="26" fillId="26" borderId="23" xfId="0" applyFont="1" applyFill="1" applyBorder="1" applyAlignment="1">
      <alignment horizontal="center" vertical="top" wrapText="1"/>
    </xf>
    <xf numFmtId="0" fontId="26" fillId="26" borderId="24" xfId="0" applyFont="1" applyFill="1" applyBorder="1" applyAlignment="1">
      <alignment horizontal="center" vertical="top" wrapText="1"/>
    </xf>
    <xf numFmtId="0" fontId="25" fillId="0" borderId="27" xfId="0" applyFont="1" applyBorder="1" applyAlignment="1">
      <alignment horizontal="left" vertical="top" wrapText="1"/>
    </xf>
    <xf numFmtId="0" fontId="25" fillId="0" borderId="28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31" fillId="0" borderId="32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0" fillId="0" borderId="34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8" fillId="0" borderId="32" xfId="0" applyFont="1" applyBorder="1" applyAlignment="1">
      <alignment horizontal="center"/>
    </xf>
    <xf numFmtId="0" fontId="38" fillId="0" borderId="29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3" fillId="25" borderId="29" xfId="38" applyFont="1" applyFill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0" xfId="0" applyFont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6"/>
    <cellStyle name="Comma 2 3" xfId="45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4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topLeftCell="C1" zoomScale="89" zoomScaleNormal="89" workbookViewId="0">
      <selection activeCell="L19" sqref="L19"/>
    </sheetView>
  </sheetViews>
  <sheetFormatPr defaultColWidth="9.08984375" defaultRowHeight="14"/>
  <cols>
    <col min="1" max="1" width="14.1796875" style="140" customWidth="1"/>
    <col min="2" max="2" width="22" style="140" customWidth="1"/>
    <col min="3" max="3" width="21.6328125" style="140" customWidth="1"/>
    <col min="4" max="4" width="32.54296875" style="140" customWidth="1"/>
    <col min="5" max="5" width="19.90625" style="250" customWidth="1"/>
    <col min="6" max="6" width="18.1796875" style="250" customWidth="1"/>
    <col min="7" max="7" width="19.81640625" style="250" customWidth="1"/>
    <col min="8" max="8" width="21.7265625" style="250" customWidth="1"/>
    <col min="9" max="9" width="18.1796875" style="250" customWidth="1"/>
    <col min="10" max="16384" width="9.08984375" style="140"/>
  </cols>
  <sheetData>
    <row r="1" spans="1:11" s="137" customFormat="1">
      <c r="A1" s="257" t="s">
        <v>294</v>
      </c>
      <c r="B1" s="258"/>
      <c r="C1" s="258"/>
      <c r="D1" s="259"/>
      <c r="E1" s="249" t="s">
        <v>286</v>
      </c>
      <c r="F1" s="249" t="s">
        <v>293</v>
      </c>
      <c r="G1" s="249" t="s">
        <v>290</v>
      </c>
      <c r="H1" s="249" t="s">
        <v>292</v>
      </c>
      <c r="I1" s="249"/>
    </row>
    <row r="2" spans="1:11" s="137" customFormat="1">
      <c r="A2" s="257" t="s">
        <v>273</v>
      </c>
      <c r="B2" s="258"/>
      <c r="C2" s="258"/>
      <c r="D2" s="259"/>
      <c r="E2" s="249"/>
      <c r="F2" s="249"/>
      <c r="G2" s="249"/>
      <c r="H2" s="249"/>
      <c r="I2" s="249"/>
    </row>
    <row r="3" spans="1:11" s="137" customFormat="1">
      <c r="A3" s="198"/>
      <c r="B3" s="199"/>
      <c r="C3" s="199"/>
      <c r="D3" s="200"/>
      <c r="E3" s="249"/>
      <c r="F3" s="249"/>
      <c r="G3" s="249"/>
      <c r="H3" s="249"/>
      <c r="I3" s="249"/>
    </row>
    <row r="4" spans="1:11" s="137" customFormat="1">
      <c r="A4" s="135" t="s">
        <v>243</v>
      </c>
      <c r="B4" s="260"/>
      <c r="C4" s="261"/>
      <c r="D4" s="262"/>
      <c r="E4" s="249"/>
      <c r="F4" s="249"/>
      <c r="G4" s="249"/>
      <c r="H4" s="249"/>
      <c r="I4" s="249"/>
    </row>
    <row r="5" spans="1:11" ht="33" customHeight="1">
      <c r="A5" s="139" t="s">
        <v>214</v>
      </c>
      <c r="B5" s="251" t="s">
        <v>215</v>
      </c>
      <c r="C5" s="252"/>
      <c r="D5" s="139" t="s">
        <v>210</v>
      </c>
      <c r="E5" s="250" t="s">
        <v>210</v>
      </c>
      <c r="F5" s="250" t="s">
        <v>210</v>
      </c>
      <c r="G5" s="250" t="s">
        <v>210</v>
      </c>
      <c r="H5" s="250" t="s">
        <v>210</v>
      </c>
      <c r="I5" s="250" t="s">
        <v>210</v>
      </c>
      <c r="J5" s="140" t="s">
        <v>210</v>
      </c>
      <c r="K5" s="140" t="s">
        <v>210</v>
      </c>
    </row>
    <row r="6" spans="1:11" ht="21.75" customHeight="1">
      <c r="A6" s="134">
        <v>1</v>
      </c>
      <c r="B6" s="253" t="s">
        <v>207</v>
      </c>
      <c r="C6" s="254"/>
      <c r="D6" s="141">
        <f>PRELIMINARIES!E40</f>
        <v>1100000</v>
      </c>
      <c r="E6" s="250">
        <f>PRELIMINARIES!F40</f>
        <v>1985000</v>
      </c>
      <c r="F6" s="250">
        <f>PRELIMINARIES!G40</f>
        <v>2260000</v>
      </c>
      <c r="G6" s="250">
        <f>PRELIMINARIES!H40</f>
        <v>3075000</v>
      </c>
      <c r="H6" s="250">
        <f>PRELIMINARIES!I40</f>
        <v>1150000</v>
      </c>
      <c r="I6" s="250">
        <f>PRELIMINARIES!J40</f>
        <v>0</v>
      </c>
      <c r="J6" s="140">
        <f>PRELIMINARIES!K40</f>
        <v>0</v>
      </c>
      <c r="K6" s="140">
        <f>PRELIMINARIES!L40</f>
        <v>0</v>
      </c>
    </row>
    <row r="7" spans="1:11" ht="21.75" customHeight="1">
      <c r="A7" s="142">
        <v>2</v>
      </c>
      <c r="B7" s="255" t="s">
        <v>244</v>
      </c>
      <c r="C7" s="255"/>
      <c r="D7" s="143">
        <f>CBR!F403</f>
        <v>24007000</v>
      </c>
      <c r="E7" s="250">
        <f>CBR!H403</f>
        <v>23660990</v>
      </c>
      <c r="F7" s="250">
        <f>CBR!J403</f>
        <v>25588830</v>
      </c>
      <c r="G7" s="250">
        <f>CBR!L403</f>
        <v>30741100</v>
      </c>
      <c r="H7" s="250">
        <f>CBR!N403</f>
        <v>17089600</v>
      </c>
      <c r="I7" s="250">
        <f>CBR!P403</f>
        <v>0</v>
      </c>
      <c r="J7" s="140">
        <f>CBR!R403</f>
        <v>0</v>
      </c>
      <c r="K7" s="140">
        <f>CBR!T403</f>
        <v>0</v>
      </c>
    </row>
    <row r="8" spans="1:11" ht="21.75" customHeight="1">
      <c r="A8" s="142"/>
      <c r="B8" s="256" t="s">
        <v>271</v>
      </c>
      <c r="C8" s="256"/>
      <c r="D8" s="143">
        <f>D6+D7</f>
        <v>25107000</v>
      </c>
      <c r="E8" s="250">
        <f t="shared" ref="E8:K8" si="0">E6+E7</f>
        <v>25645990</v>
      </c>
      <c r="F8" s="250">
        <f t="shared" si="0"/>
        <v>27848830</v>
      </c>
      <c r="G8" s="250">
        <f t="shared" si="0"/>
        <v>33816100</v>
      </c>
      <c r="H8" s="250">
        <f t="shared" si="0"/>
        <v>18239600</v>
      </c>
      <c r="I8" s="250">
        <f t="shared" si="0"/>
        <v>0</v>
      </c>
      <c r="J8" s="140">
        <f t="shared" si="0"/>
        <v>0</v>
      </c>
      <c r="K8" s="140">
        <f t="shared" si="0"/>
        <v>0</v>
      </c>
    </row>
    <row r="9" spans="1:11" ht="21.75" customHeight="1">
      <c r="A9" s="134"/>
      <c r="B9" s="201" t="s">
        <v>295</v>
      </c>
      <c r="C9" s="144"/>
      <c r="D9" s="141">
        <f>D8*5%</f>
        <v>1255350</v>
      </c>
      <c r="E9" s="141">
        <f t="shared" ref="E9:H9" si="1">E8*5%</f>
        <v>1282299.5</v>
      </c>
      <c r="F9" s="141">
        <f t="shared" si="1"/>
        <v>1392441.5</v>
      </c>
      <c r="G9" s="141">
        <f t="shared" si="1"/>
        <v>1690805</v>
      </c>
      <c r="H9" s="141">
        <f t="shared" si="1"/>
        <v>911980</v>
      </c>
      <c r="I9" s="250">
        <f t="shared" ref="I9:K9" si="2">I8*10%</f>
        <v>0</v>
      </c>
      <c r="J9" s="140">
        <f t="shared" si="2"/>
        <v>0</v>
      </c>
      <c r="K9" s="140">
        <f t="shared" si="2"/>
        <v>0</v>
      </c>
    </row>
    <row r="10" spans="1:11">
      <c r="A10" s="148"/>
      <c r="B10" s="146" t="s">
        <v>211</v>
      </c>
      <c r="C10" s="149"/>
      <c r="D10" s="141">
        <f t="shared" ref="D10:K10" si="3">D8*1%</f>
        <v>251070</v>
      </c>
      <c r="E10" s="250">
        <f t="shared" si="3"/>
        <v>256459.9</v>
      </c>
      <c r="F10" s="250">
        <f t="shared" si="3"/>
        <v>278488.3</v>
      </c>
      <c r="G10" s="250">
        <f t="shared" si="3"/>
        <v>338161</v>
      </c>
      <c r="H10" s="250">
        <f t="shared" si="3"/>
        <v>182396</v>
      </c>
      <c r="I10" s="250">
        <f t="shared" si="3"/>
        <v>0</v>
      </c>
      <c r="J10" s="140">
        <f t="shared" si="3"/>
        <v>0</v>
      </c>
      <c r="K10" s="140">
        <f t="shared" si="3"/>
        <v>0</v>
      </c>
    </row>
    <row r="11" spans="1:11">
      <c r="A11" s="148"/>
      <c r="B11" s="146" t="s">
        <v>212</v>
      </c>
      <c r="C11" s="149"/>
      <c r="D11" s="141">
        <f t="shared" ref="D11:K11" si="4">D8*16.5%</f>
        <v>4142655</v>
      </c>
      <c r="E11" s="250">
        <f t="shared" si="4"/>
        <v>4231588.3500000006</v>
      </c>
      <c r="F11" s="250">
        <f t="shared" si="4"/>
        <v>4595056.95</v>
      </c>
      <c r="G11" s="250">
        <f t="shared" si="4"/>
        <v>5579656.5</v>
      </c>
      <c r="H11" s="250">
        <f t="shared" si="4"/>
        <v>3009534</v>
      </c>
      <c r="I11" s="250">
        <f t="shared" si="4"/>
        <v>0</v>
      </c>
      <c r="J11" s="140">
        <f t="shared" si="4"/>
        <v>0</v>
      </c>
      <c r="K11" s="140">
        <f t="shared" si="4"/>
        <v>0</v>
      </c>
    </row>
    <row r="12" spans="1:11">
      <c r="A12" s="148"/>
      <c r="B12" s="146" t="s">
        <v>272</v>
      </c>
      <c r="C12" s="149"/>
      <c r="D12" s="141">
        <f t="shared" ref="D12:K12" si="5">D8*5%</f>
        <v>1255350</v>
      </c>
      <c r="E12" s="250">
        <f t="shared" si="5"/>
        <v>1282299.5</v>
      </c>
      <c r="F12" s="250">
        <f t="shared" si="5"/>
        <v>1392441.5</v>
      </c>
      <c r="G12" s="250">
        <f t="shared" si="5"/>
        <v>1690805</v>
      </c>
      <c r="H12" s="250">
        <f t="shared" si="5"/>
        <v>911980</v>
      </c>
      <c r="I12" s="250">
        <f t="shared" si="5"/>
        <v>0</v>
      </c>
      <c r="J12" s="140">
        <f t="shared" si="5"/>
        <v>0</v>
      </c>
      <c r="K12" s="140">
        <f t="shared" si="5"/>
        <v>0</v>
      </c>
    </row>
    <row r="13" spans="1:11">
      <c r="A13" s="145"/>
      <c r="B13" s="146" t="s">
        <v>213</v>
      </c>
      <c r="C13" s="147"/>
      <c r="D13" s="138">
        <f>SUM(D8:D12)</f>
        <v>32011425</v>
      </c>
      <c r="E13" s="138">
        <f t="shared" ref="E13:H13" si="6">SUM(E8:E12)</f>
        <v>32698637.25</v>
      </c>
      <c r="F13" s="138">
        <f t="shared" si="6"/>
        <v>35507258.25</v>
      </c>
      <c r="G13" s="138">
        <f t="shared" si="6"/>
        <v>43115527.5</v>
      </c>
      <c r="H13" s="138">
        <f t="shared" si="6"/>
        <v>23255490</v>
      </c>
      <c r="I13" s="250">
        <f t="shared" ref="I13:K13" si="7">SUM(I6:I12)</f>
        <v>0</v>
      </c>
      <c r="J13" s="140">
        <f t="shared" si="7"/>
        <v>0</v>
      </c>
      <c r="K13" s="140">
        <f t="shared" si="7"/>
        <v>0</v>
      </c>
    </row>
  </sheetData>
  <mergeCells count="7">
    <mergeCell ref="B5:C5"/>
    <mergeCell ref="B6:C6"/>
    <mergeCell ref="B7:C7"/>
    <mergeCell ref="B8:C8"/>
    <mergeCell ref="A1:D1"/>
    <mergeCell ref="B4:D4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pane xSplit="4" ySplit="4" topLeftCell="H5" activePane="bottomRight" state="frozen"/>
      <selection pane="topRight" activeCell="E1" sqref="E1"/>
      <selection pane="bottomLeft" activeCell="A5" sqref="A5"/>
      <selection pane="bottomRight" activeCell="H1" sqref="H1:H1048576"/>
    </sheetView>
  </sheetViews>
  <sheetFormatPr defaultColWidth="9.08984375" defaultRowHeight="14"/>
  <cols>
    <col min="1" max="1" width="14.6328125" style="131" customWidth="1"/>
    <col min="2" max="2" width="47.08984375" style="131" customWidth="1"/>
    <col min="3" max="4" width="7.08984375" style="131" customWidth="1"/>
    <col min="5" max="5" width="16.81640625" style="238" customWidth="1"/>
    <col min="6" max="6" width="18.1796875" style="225" customWidth="1"/>
    <col min="7" max="7" width="18" style="221" customWidth="1"/>
    <col min="8" max="8" width="16.81640625" style="217" customWidth="1"/>
    <col min="9" max="9" width="16.81640625" style="213" customWidth="1"/>
    <col min="10" max="13" width="16.81640625" style="131" customWidth="1"/>
    <col min="14" max="16384" width="9.08984375" style="131"/>
  </cols>
  <sheetData>
    <row r="1" spans="1:12" s="150" customFormat="1" ht="18" thickBot="1">
      <c r="A1" s="263" t="s">
        <v>281</v>
      </c>
      <c r="B1" s="264"/>
      <c r="C1" s="264"/>
      <c r="D1" s="264"/>
      <c r="E1" s="265"/>
      <c r="F1" s="222"/>
      <c r="G1" s="218"/>
      <c r="H1" s="214"/>
      <c r="I1" s="210"/>
    </row>
    <row r="2" spans="1:12" s="150" customFormat="1" ht="14.5" thickBot="1">
      <c r="A2" s="257" t="s">
        <v>275</v>
      </c>
      <c r="B2" s="258"/>
      <c r="C2" s="258"/>
      <c r="D2" s="258"/>
      <c r="E2" s="226" t="s">
        <v>278</v>
      </c>
      <c r="F2" s="223" t="s">
        <v>283</v>
      </c>
      <c r="G2" s="219" t="s">
        <v>284</v>
      </c>
      <c r="H2" s="215" t="s">
        <v>289</v>
      </c>
      <c r="I2" s="211" t="s">
        <v>291</v>
      </c>
      <c r="J2" s="203" t="s">
        <v>279</v>
      </c>
      <c r="K2" s="203" t="s">
        <v>280</v>
      </c>
      <c r="L2" s="203" t="s">
        <v>279</v>
      </c>
    </row>
    <row r="3" spans="1:12" s="150" customFormat="1" ht="14.5" thickBot="1">
      <c r="A3" s="266" t="s">
        <v>274</v>
      </c>
      <c r="B3" s="266"/>
      <c r="C3" s="266"/>
      <c r="D3" s="266"/>
      <c r="E3" s="227" t="s">
        <v>282</v>
      </c>
      <c r="F3" s="223" t="s">
        <v>287</v>
      </c>
      <c r="G3" s="219" t="s">
        <v>288</v>
      </c>
      <c r="H3" s="215" t="s">
        <v>290</v>
      </c>
      <c r="I3" s="211" t="s">
        <v>292</v>
      </c>
      <c r="J3" s="203"/>
      <c r="K3" s="203"/>
      <c r="L3" s="203"/>
    </row>
    <row r="4" spans="1:12" ht="28">
      <c r="A4" s="132" t="s">
        <v>202</v>
      </c>
      <c r="B4" s="133" t="s">
        <v>203</v>
      </c>
      <c r="C4" s="133" t="s">
        <v>204</v>
      </c>
      <c r="D4" s="132" t="s">
        <v>205</v>
      </c>
      <c r="E4" s="228" t="s">
        <v>206</v>
      </c>
      <c r="F4" s="224" t="s">
        <v>206</v>
      </c>
      <c r="G4" s="220" t="s">
        <v>206</v>
      </c>
      <c r="H4" s="216" t="s">
        <v>206</v>
      </c>
      <c r="I4" s="212" t="s">
        <v>206</v>
      </c>
      <c r="J4" s="204" t="s">
        <v>206</v>
      </c>
      <c r="K4" s="204" t="s">
        <v>206</v>
      </c>
      <c r="L4" s="204" t="s">
        <v>206</v>
      </c>
    </row>
    <row r="5" spans="1:12">
      <c r="A5" s="132"/>
      <c r="B5" s="133"/>
      <c r="C5" s="133"/>
      <c r="D5" s="132"/>
      <c r="E5" s="229"/>
    </row>
    <row r="6" spans="1:12" ht="34.5">
      <c r="A6" s="192" t="s">
        <v>0</v>
      </c>
      <c r="B6" s="193" t="s">
        <v>245</v>
      </c>
      <c r="C6" s="194"/>
      <c r="D6" s="202">
        <v>1</v>
      </c>
      <c r="E6" s="230" t="s">
        <v>208</v>
      </c>
      <c r="F6" s="225">
        <v>250000</v>
      </c>
      <c r="G6" s="221">
        <v>220000</v>
      </c>
      <c r="H6" s="217">
        <v>1500000</v>
      </c>
      <c r="J6" s="131" t="s">
        <v>208</v>
      </c>
      <c r="K6" s="131" t="s">
        <v>208</v>
      </c>
      <c r="L6" s="131" t="s">
        <v>208</v>
      </c>
    </row>
    <row r="7" spans="1:12">
      <c r="A7" s="159"/>
      <c r="B7" s="160"/>
      <c r="C7" s="161"/>
      <c r="D7" s="162"/>
      <c r="E7" s="231"/>
    </row>
    <row r="8" spans="1:12" ht="24">
      <c r="A8" s="163" t="s">
        <v>2</v>
      </c>
      <c r="B8" s="164" t="s">
        <v>246</v>
      </c>
      <c r="C8" s="165"/>
      <c r="D8" s="164"/>
      <c r="E8" s="232" t="s">
        <v>208</v>
      </c>
      <c r="F8" s="225" t="s">
        <v>208</v>
      </c>
      <c r="G8" s="221" t="s">
        <v>208</v>
      </c>
      <c r="H8" s="217" t="s">
        <v>208</v>
      </c>
      <c r="I8" s="213" t="s">
        <v>208</v>
      </c>
      <c r="J8" s="131" t="s">
        <v>208</v>
      </c>
      <c r="K8" s="131" t="s">
        <v>208</v>
      </c>
      <c r="L8" s="131" t="s">
        <v>208</v>
      </c>
    </row>
    <row r="9" spans="1:12">
      <c r="A9" s="163"/>
      <c r="B9" s="166" t="s">
        <v>247</v>
      </c>
      <c r="C9" s="167"/>
      <c r="D9" s="166"/>
      <c r="E9" s="233"/>
    </row>
    <row r="10" spans="1:12">
      <c r="A10" s="169"/>
      <c r="B10" s="166" t="s">
        <v>248</v>
      </c>
      <c r="C10" s="167" t="s">
        <v>249</v>
      </c>
      <c r="D10" s="166">
        <v>1</v>
      </c>
      <c r="E10" s="234">
        <v>200000</v>
      </c>
      <c r="F10" s="225">
        <v>350000</v>
      </c>
      <c r="G10" s="221">
        <v>380000</v>
      </c>
      <c r="H10" s="217">
        <v>25000</v>
      </c>
      <c r="I10" s="213">
        <v>250000</v>
      </c>
    </row>
    <row r="11" spans="1:12">
      <c r="A11" s="169"/>
      <c r="B11" s="166"/>
      <c r="C11" s="167"/>
      <c r="D11" s="166"/>
      <c r="E11" s="234"/>
    </row>
    <row r="12" spans="1:12">
      <c r="A12" s="163" t="s">
        <v>3</v>
      </c>
      <c r="B12" s="164" t="s">
        <v>250</v>
      </c>
      <c r="C12" s="165"/>
      <c r="D12" s="164"/>
      <c r="E12" s="234" t="s">
        <v>208</v>
      </c>
      <c r="F12" s="225" t="s">
        <v>208</v>
      </c>
      <c r="G12" s="221" t="s">
        <v>208</v>
      </c>
      <c r="H12" s="217" t="s">
        <v>208</v>
      </c>
      <c r="I12" s="213" t="s">
        <v>208</v>
      </c>
      <c r="J12" s="131" t="s">
        <v>208</v>
      </c>
      <c r="K12" s="131" t="s">
        <v>208</v>
      </c>
      <c r="L12" s="131" t="s">
        <v>208</v>
      </c>
    </row>
    <row r="13" spans="1:12" ht="34.5">
      <c r="A13" s="169"/>
      <c r="B13" s="170" t="s">
        <v>251</v>
      </c>
      <c r="C13" s="171" t="s">
        <v>249</v>
      </c>
      <c r="D13" s="170">
        <v>1</v>
      </c>
      <c r="E13" s="234">
        <v>300000</v>
      </c>
      <c r="F13" s="225">
        <v>350000</v>
      </c>
      <c r="G13" s="221">
        <v>310000</v>
      </c>
      <c r="H13" s="217">
        <v>350000</v>
      </c>
      <c r="I13" s="213">
        <v>200000</v>
      </c>
    </row>
    <row r="14" spans="1:12">
      <c r="A14" s="163"/>
      <c r="B14" s="166"/>
      <c r="C14" s="167"/>
      <c r="D14" s="166"/>
      <c r="E14" s="234"/>
    </row>
    <row r="15" spans="1:12">
      <c r="A15" s="163" t="s">
        <v>4</v>
      </c>
      <c r="B15" s="164" t="s">
        <v>252</v>
      </c>
      <c r="C15" s="165"/>
      <c r="D15" s="164"/>
      <c r="E15" s="234" t="s">
        <v>208</v>
      </c>
      <c r="F15" s="225" t="s">
        <v>208</v>
      </c>
      <c r="G15" s="221" t="s">
        <v>208</v>
      </c>
      <c r="H15" s="217" t="s">
        <v>208</v>
      </c>
      <c r="I15" s="213" t="s">
        <v>208</v>
      </c>
      <c r="J15" s="131" t="s">
        <v>208</v>
      </c>
      <c r="K15" s="131" t="s">
        <v>208</v>
      </c>
      <c r="L15" s="131" t="s">
        <v>208</v>
      </c>
    </row>
    <row r="16" spans="1:12" ht="23.5">
      <c r="A16" s="169"/>
      <c r="B16" s="166" t="s">
        <v>253</v>
      </c>
      <c r="C16" s="167" t="s">
        <v>249</v>
      </c>
      <c r="D16" s="166">
        <v>1</v>
      </c>
      <c r="E16" s="234">
        <v>250000</v>
      </c>
      <c r="F16" s="225">
        <v>350000</v>
      </c>
      <c r="G16" s="221">
        <v>240000</v>
      </c>
      <c r="H16" s="217">
        <v>300000</v>
      </c>
      <c r="I16" s="213">
        <v>150000</v>
      </c>
    </row>
    <row r="17" spans="1:12">
      <c r="A17" s="169"/>
      <c r="B17" s="166"/>
      <c r="C17" s="167"/>
      <c r="D17" s="166"/>
      <c r="E17" s="234"/>
    </row>
    <row r="18" spans="1:12">
      <c r="A18" s="163" t="s">
        <v>5</v>
      </c>
      <c r="B18" s="164" t="s">
        <v>254</v>
      </c>
      <c r="C18" s="165"/>
      <c r="D18" s="164"/>
      <c r="E18" s="234" t="s">
        <v>208</v>
      </c>
      <c r="F18" s="225" t="s">
        <v>208</v>
      </c>
      <c r="G18" s="221" t="s">
        <v>208</v>
      </c>
      <c r="H18" s="217" t="s">
        <v>208</v>
      </c>
      <c r="I18" s="213" t="s">
        <v>208</v>
      </c>
      <c r="J18" s="131" t="s">
        <v>208</v>
      </c>
      <c r="K18" s="131" t="s">
        <v>208</v>
      </c>
      <c r="L18" s="131" t="s">
        <v>208</v>
      </c>
    </row>
    <row r="19" spans="1:12" ht="35">
      <c r="A19" s="169"/>
      <c r="B19" s="166" t="s">
        <v>255</v>
      </c>
      <c r="C19" s="167" t="s">
        <v>249</v>
      </c>
      <c r="D19" s="166">
        <v>1</v>
      </c>
      <c r="E19" s="234">
        <v>50000</v>
      </c>
      <c r="F19" s="225">
        <v>150000</v>
      </c>
      <c r="G19" s="221">
        <v>250000</v>
      </c>
      <c r="H19" s="217">
        <v>550000</v>
      </c>
      <c r="I19" s="213">
        <v>200000</v>
      </c>
    </row>
    <row r="20" spans="1:12">
      <c r="A20" s="169"/>
      <c r="B20" s="166"/>
      <c r="C20" s="167"/>
      <c r="D20" s="166"/>
      <c r="E20" s="234"/>
    </row>
    <row r="21" spans="1:12">
      <c r="A21" s="169"/>
      <c r="B21" s="172"/>
      <c r="C21" s="173"/>
      <c r="D21" s="172"/>
      <c r="E21" s="234"/>
    </row>
    <row r="22" spans="1:12">
      <c r="A22" s="163" t="s">
        <v>6</v>
      </c>
      <c r="B22" s="174" t="s">
        <v>256</v>
      </c>
      <c r="C22" s="175"/>
      <c r="D22" s="174"/>
      <c r="E22" s="234"/>
    </row>
    <row r="23" spans="1:12">
      <c r="A23" s="169"/>
      <c r="B23" s="176" t="s">
        <v>257</v>
      </c>
      <c r="C23" s="177"/>
      <c r="D23" s="176"/>
      <c r="E23" s="234" t="s">
        <v>208</v>
      </c>
      <c r="F23" s="225" t="s">
        <v>208</v>
      </c>
      <c r="G23" s="221" t="s">
        <v>208</v>
      </c>
      <c r="H23" s="217" t="s">
        <v>208</v>
      </c>
      <c r="I23" s="213" t="s">
        <v>208</v>
      </c>
      <c r="J23" s="131" t="s">
        <v>208</v>
      </c>
      <c r="K23" s="131" t="s">
        <v>208</v>
      </c>
      <c r="L23" s="131" t="s">
        <v>208</v>
      </c>
    </row>
    <row r="24" spans="1:12">
      <c r="A24" s="169"/>
      <c r="B24" s="178" t="s">
        <v>258</v>
      </c>
      <c r="C24" s="168" t="s">
        <v>249</v>
      </c>
      <c r="D24" s="178">
        <v>1</v>
      </c>
      <c r="E24" s="234">
        <v>100000</v>
      </c>
      <c r="F24" s="225">
        <v>250000</v>
      </c>
      <c r="G24" s="221">
        <v>260000</v>
      </c>
      <c r="H24" s="217">
        <v>150000</v>
      </c>
      <c r="I24" s="213">
        <v>100000</v>
      </c>
    </row>
    <row r="25" spans="1:12">
      <c r="A25" s="169"/>
      <c r="B25" s="178"/>
      <c r="C25" s="168"/>
      <c r="D25" s="178"/>
      <c r="E25" s="234"/>
    </row>
    <row r="26" spans="1:12">
      <c r="A26" s="169"/>
      <c r="B26" s="179" t="s">
        <v>259</v>
      </c>
      <c r="C26" s="168" t="s">
        <v>249</v>
      </c>
      <c r="D26" s="179">
        <v>1</v>
      </c>
      <c r="E26" s="234">
        <v>50000</v>
      </c>
      <c r="F26" s="225">
        <v>35000</v>
      </c>
      <c r="G26" s="221">
        <v>150000</v>
      </c>
      <c r="H26" s="217">
        <v>200000</v>
      </c>
      <c r="I26" s="213">
        <v>50000</v>
      </c>
    </row>
    <row r="27" spans="1:12">
      <c r="A27" s="169"/>
      <c r="B27" s="179"/>
      <c r="C27" s="168"/>
      <c r="D27" s="179"/>
      <c r="E27" s="234"/>
    </row>
    <row r="28" spans="1:12">
      <c r="A28" s="169"/>
      <c r="B28" s="166"/>
      <c r="C28" s="167"/>
      <c r="D28" s="166"/>
      <c r="E28" s="234"/>
    </row>
    <row r="29" spans="1:12">
      <c r="A29" s="163" t="s">
        <v>15</v>
      </c>
      <c r="B29" s="180" t="s">
        <v>260</v>
      </c>
      <c r="C29" s="181"/>
      <c r="D29" s="182"/>
      <c r="E29" s="234"/>
    </row>
    <row r="30" spans="1:12">
      <c r="A30" s="169"/>
      <c r="B30" s="183" t="s">
        <v>261</v>
      </c>
      <c r="C30" s="184"/>
      <c r="D30" s="185"/>
      <c r="E30" s="234"/>
    </row>
    <row r="31" spans="1:12">
      <c r="A31" s="169"/>
      <c r="B31" s="183" t="s">
        <v>262</v>
      </c>
      <c r="C31" s="184"/>
      <c r="D31" s="185"/>
      <c r="E31" s="234"/>
    </row>
    <row r="32" spans="1:12">
      <c r="A32" s="169"/>
      <c r="B32" s="183" t="s">
        <v>263</v>
      </c>
      <c r="C32" s="184"/>
      <c r="D32" s="185"/>
      <c r="E32" s="234"/>
    </row>
    <row r="33" spans="1:18">
      <c r="A33" s="169"/>
      <c r="B33" s="183" t="s">
        <v>264</v>
      </c>
      <c r="C33" s="184"/>
      <c r="D33" s="185"/>
      <c r="E33" s="234"/>
    </row>
    <row r="34" spans="1:18">
      <c r="A34" s="169"/>
      <c r="B34" s="183" t="s">
        <v>265</v>
      </c>
      <c r="C34" s="184"/>
      <c r="D34" s="185"/>
      <c r="E34" s="234"/>
    </row>
    <row r="35" spans="1:18">
      <c r="A35" s="169"/>
      <c r="B35" s="183" t="s">
        <v>266</v>
      </c>
      <c r="C35" s="184" t="s">
        <v>249</v>
      </c>
      <c r="D35" s="185">
        <v>1</v>
      </c>
      <c r="E35" s="234">
        <v>150000</v>
      </c>
      <c r="F35" s="225">
        <v>250000</v>
      </c>
      <c r="G35" s="221">
        <v>450000</v>
      </c>
      <c r="H35" s="217">
        <v>0</v>
      </c>
      <c r="I35" s="213">
        <v>200000</v>
      </c>
      <c r="J35" s="131">
        <v>0</v>
      </c>
      <c r="K35" s="131">
        <v>0</v>
      </c>
      <c r="L35" s="131">
        <v>0</v>
      </c>
    </row>
    <row r="36" spans="1:18">
      <c r="A36" s="169"/>
      <c r="B36" s="183" t="s">
        <v>267</v>
      </c>
      <c r="C36" s="184"/>
      <c r="D36" s="185"/>
      <c r="E36" s="234"/>
    </row>
    <row r="37" spans="1:18">
      <c r="A37" s="169"/>
      <c r="B37" s="166"/>
      <c r="C37" s="167"/>
      <c r="D37" s="166"/>
      <c r="E37" s="234"/>
    </row>
    <row r="38" spans="1:18">
      <c r="A38" s="169"/>
      <c r="B38" s="166"/>
      <c r="C38" s="167"/>
      <c r="D38" s="166"/>
      <c r="E38" s="234"/>
    </row>
    <row r="39" spans="1:18">
      <c r="A39" s="169"/>
      <c r="B39" s="179"/>
      <c r="C39" s="168"/>
      <c r="D39" s="179"/>
      <c r="E39" s="235"/>
    </row>
    <row r="40" spans="1:18">
      <c r="A40" s="186"/>
      <c r="B40" s="187" t="s">
        <v>268</v>
      </c>
      <c r="C40" s="188"/>
      <c r="D40" s="189"/>
      <c r="E40" s="236">
        <f>SUM(E5:E38)</f>
        <v>1100000</v>
      </c>
      <c r="F40" s="225">
        <f>SUM(F5:F38)</f>
        <v>1985000</v>
      </c>
      <c r="G40" s="221">
        <f t="shared" ref="G40:R40" si="0">SUM(G5:G38)</f>
        <v>2260000</v>
      </c>
      <c r="H40" s="217">
        <f t="shared" si="0"/>
        <v>3075000</v>
      </c>
      <c r="I40" s="213">
        <f t="shared" si="0"/>
        <v>1150000</v>
      </c>
      <c r="J40" s="131">
        <f t="shared" si="0"/>
        <v>0</v>
      </c>
      <c r="K40" s="131">
        <f t="shared" si="0"/>
        <v>0</v>
      </c>
      <c r="L40" s="131">
        <f t="shared" si="0"/>
        <v>0</v>
      </c>
      <c r="M40" s="131">
        <f t="shared" si="0"/>
        <v>0</v>
      </c>
      <c r="N40" s="131">
        <f t="shared" si="0"/>
        <v>0</v>
      </c>
      <c r="O40" s="131">
        <f t="shared" si="0"/>
        <v>0</v>
      </c>
      <c r="P40" s="131">
        <f t="shared" si="0"/>
        <v>0</v>
      </c>
      <c r="Q40" s="131">
        <f t="shared" si="0"/>
        <v>0</v>
      </c>
      <c r="R40" s="131">
        <f t="shared" si="0"/>
        <v>0</v>
      </c>
    </row>
    <row r="41" spans="1:18">
      <c r="A41" s="190"/>
      <c r="B41" s="191"/>
      <c r="C41" s="191"/>
      <c r="D41" s="191"/>
      <c r="E41" s="237" t="s">
        <v>269</v>
      </c>
      <c r="F41" s="225" t="s">
        <v>269</v>
      </c>
      <c r="G41" s="221" t="s">
        <v>269</v>
      </c>
      <c r="H41" s="217" t="s">
        <v>269</v>
      </c>
      <c r="I41" s="213" t="s">
        <v>269</v>
      </c>
      <c r="J41" s="131" t="s">
        <v>269</v>
      </c>
      <c r="K41" s="131" t="s">
        <v>269</v>
      </c>
      <c r="L41" s="131" t="s">
        <v>269</v>
      </c>
    </row>
  </sheetData>
  <mergeCells count="3">
    <mergeCell ref="A1:E1"/>
    <mergeCell ref="A2:D2"/>
    <mergeCell ref="A3:D3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04"/>
  <sheetViews>
    <sheetView zoomScaleSheetLayoutView="100" workbookViewId="0">
      <pane xSplit="4" ySplit="3" topLeftCell="G388" activePane="bottomRight" state="frozen"/>
      <selection pane="topRight" activeCell="E1" sqref="E1"/>
      <selection pane="bottomLeft" activeCell="A4" sqref="A4"/>
      <selection pane="bottomRight" activeCell="K1" sqref="K1:L1048576"/>
    </sheetView>
  </sheetViews>
  <sheetFormatPr defaultRowHeight="15.5"/>
  <cols>
    <col min="1" max="1" width="5.1796875" style="49" customWidth="1"/>
    <col min="2" max="2" width="47.26953125" style="49" customWidth="1"/>
    <col min="3" max="3" width="4.1796875" style="49" customWidth="1"/>
    <col min="4" max="4" width="6.1796875" style="124" customWidth="1"/>
    <col min="5" max="5" width="13.26953125" style="49" customWidth="1"/>
    <col min="6" max="6" width="16.54296875" style="49" customWidth="1"/>
    <col min="7" max="7" width="11.08984375" customWidth="1"/>
    <col min="8" max="8" width="14" style="240" customWidth="1"/>
    <col min="9" max="9" width="10.6328125" customWidth="1"/>
    <col min="10" max="10" width="14" style="245" customWidth="1"/>
    <col min="11" max="11" width="11.26953125" customWidth="1"/>
    <col min="12" max="12" width="13.36328125" style="208" customWidth="1"/>
    <col min="13" max="13" width="11.6328125" customWidth="1"/>
    <col min="14" max="14" width="23.08984375" style="205" customWidth="1"/>
    <col min="15" max="15" width="9.6328125" customWidth="1"/>
    <col min="16" max="16" width="11.6328125" customWidth="1"/>
    <col min="17" max="17" width="9.6328125" customWidth="1"/>
    <col min="18" max="18" width="11.54296875" customWidth="1"/>
    <col min="19" max="19" width="9.6328125" customWidth="1"/>
    <col min="20" max="20" width="11.54296875" customWidth="1"/>
  </cols>
  <sheetData>
    <row r="1" spans="1:21" s="136" customFormat="1" ht="14">
      <c r="A1" s="135" t="s">
        <v>281</v>
      </c>
      <c r="B1" s="135"/>
      <c r="C1" s="135"/>
      <c r="D1" s="135"/>
      <c r="E1" s="267" t="s">
        <v>278</v>
      </c>
      <c r="F1" s="268"/>
      <c r="G1" s="136" t="s">
        <v>283</v>
      </c>
      <c r="H1" s="239"/>
      <c r="I1" s="136" t="s">
        <v>284</v>
      </c>
      <c r="J1" s="244"/>
      <c r="K1" s="136" t="s">
        <v>289</v>
      </c>
      <c r="L1" s="207"/>
      <c r="M1" s="136" t="s">
        <v>276</v>
      </c>
      <c r="N1" s="248"/>
      <c r="O1" s="136" t="s">
        <v>276</v>
      </c>
      <c r="Q1" s="136" t="s">
        <v>276</v>
      </c>
      <c r="S1" s="136" t="s">
        <v>276</v>
      </c>
    </row>
    <row r="2" spans="1:21" s="136" customFormat="1" ht="14">
      <c r="A2" s="135" t="s">
        <v>242</v>
      </c>
      <c r="B2" s="135"/>
      <c r="C2" s="135"/>
      <c r="D2" s="135"/>
      <c r="E2" s="267" t="s">
        <v>282</v>
      </c>
      <c r="F2" s="268"/>
      <c r="G2" s="269" t="s">
        <v>286</v>
      </c>
      <c r="H2" s="270"/>
      <c r="I2" s="270" t="s">
        <v>285</v>
      </c>
      <c r="J2" s="270"/>
      <c r="K2" s="136" t="s">
        <v>290</v>
      </c>
      <c r="L2" s="207"/>
      <c r="M2" s="136" t="s">
        <v>292</v>
      </c>
      <c r="N2" s="248"/>
    </row>
    <row r="3" spans="1:21" ht="15.75" customHeight="1">
      <c r="A3" s="5" t="s">
        <v>1</v>
      </c>
      <c r="B3" s="5" t="s">
        <v>28</v>
      </c>
      <c r="C3" s="5" t="s">
        <v>12</v>
      </c>
      <c r="D3" s="103" t="s">
        <v>14</v>
      </c>
      <c r="E3" s="8" t="s">
        <v>13</v>
      </c>
      <c r="F3" s="8" t="s">
        <v>277</v>
      </c>
      <c r="G3" t="s">
        <v>13</v>
      </c>
      <c r="H3" s="240" t="s">
        <v>277</v>
      </c>
      <c r="I3" t="s">
        <v>13</v>
      </c>
      <c r="J3" s="245" t="s">
        <v>277</v>
      </c>
      <c r="K3" t="s">
        <v>13</v>
      </c>
      <c r="L3" s="208" t="s">
        <v>277</v>
      </c>
      <c r="M3" t="s">
        <v>13</v>
      </c>
      <c r="N3" s="205" t="s">
        <v>277</v>
      </c>
      <c r="O3" t="s">
        <v>13</v>
      </c>
      <c r="P3" t="s">
        <v>277</v>
      </c>
      <c r="Q3" t="s">
        <v>13</v>
      </c>
      <c r="R3" t="s">
        <v>277</v>
      </c>
      <c r="S3" t="s">
        <v>13</v>
      </c>
      <c r="T3" t="s">
        <v>277</v>
      </c>
    </row>
    <row r="4" spans="1:21" ht="15.75" customHeight="1">
      <c r="A4" s="5"/>
      <c r="B4" s="15" t="s">
        <v>131</v>
      </c>
      <c r="C4" s="5"/>
      <c r="D4" s="103"/>
      <c r="E4" s="14"/>
      <c r="F4" s="14"/>
      <c r="G4" s="205"/>
      <c r="H4" s="241"/>
      <c r="I4" s="205"/>
      <c r="J4" s="246"/>
      <c r="K4" s="205"/>
      <c r="L4" s="209"/>
      <c r="M4" s="205"/>
      <c r="O4" s="205"/>
      <c r="P4" s="205"/>
      <c r="Q4" s="205"/>
      <c r="R4" s="205"/>
      <c r="S4" s="205"/>
      <c r="T4" s="205"/>
      <c r="U4" s="205"/>
    </row>
    <row r="5" spans="1:21" ht="15.75" customHeight="1">
      <c r="A5" s="5" t="s">
        <v>0</v>
      </c>
      <c r="B5" s="18" t="s">
        <v>89</v>
      </c>
      <c r="C5" s="5"/>
      <c r="D5" s="195"/>
      <c r="E5" s="14"/>
      <c r="F5" s="14"/>
      <c r="G5" s="205"/>
      <c r="H5" s="241"/>
      <c r="I5" s="205"/>
      <c r="J5" s="246"/>
      <c r="K5" s="205"/>
      <c r="L5" s="209"/>
      <c r="M5" s="205"/>
      <c r="O5" s="205"/>
      <c r="P5" s="205"/>
      <c r="Q5" s="205"/>
      <c r="R5" s="205"/>
      <c r="S5" s="205"/>
      <c r="T5" s="205"/>
      <c r="U5" s="205"/>
    </row>
    <row r="6" spans="1:21" ht="15.75" customHeight="1">
      <c r="A6" s="5"/>
      <c r="B6" s="18" t="s">
        <v>90</v>
      </c>
      <c r="C6" s="5" t="s">
        <v>20</v>
      </c>
      <c r="D6" s="195">
        <v>76</v>
      </c>
      <c r="E6" s="14">
        <v>2500</v>
      </c>
      <c r="F6" s="14">
        <v>190000</v>
      </c>
      <c r="G6" s="205">
        <v>550</v>
      </c>
      <c r="H6" s="241">
        <f>G6*D6</f>
        <v>41800</v>
      </c>
      <c r="I6" s="205">
        <v>1500</v>
      </c>
      <c r="J6" s="246">
        <f>I6*D6</f>
        <v>114000</v>
      </c>
      <c r="K6" s="205">
        <v>2100</v>
      </c>
      <c r="L6" s="209">
        <f>K6*D6</f>
        <v>159600</v>
      </c>
      <c r="M6" s="205">
        <v>500</v>
      </c>
      <c r="N6" s="205">
        <v>36000</v>
      </c>
      <c r="O6" s="205"/>
      <c r="P6" s="205">
        <f>O6*D6</f>
        <v>0</v>
      </c>
      <c r="Q6" s="205"/>
      <c r="R6" s="205">
        <f>Q6*D6</f>
        <v>0</v>
      </c>
      <c r="S6" s="205"/>
      <c r="T6" s="205">
        <f>S6*D6</f>
        <v>0</v>
      </c>
      <c r="U6" s="205"/>
    </row>
    <row r="7" spans="1:21" ht="12.65" customHeight="1">
      <c r="A7" s="5"/>
      <c r="B7" s="18"/>
      <c r="C7" s="5"/>
      <c r="D7" s="195"/>
      <c r="E7" s="14"/>
      <c r="F7" s="14"/>
      <c r="G7" s="205"/>
      <c r="H7" s="241"/>
      <c r="I7" s="205"/>
      <c r="J7" s="246"/>
      <c r="K7" s="205"/>
      <c r="L7" s="209"/>
      <c r="M7" s="205"/>
      <c r="N7" s="205">
        <f>D7*M7</f>
        <v>0</v>
      </c>
      <c r="O7" s="205"/>
      <c r="P7" s="205"/>
      <c r="Q7" s="205"/>
      <c r="R7" s="205"/>
      <c r="S7" s="205"/>
      <c r="T7" s="205"/>
      <c r="U7" s="205"/>
    </row>
    <row r="8" spans="1:21" ht="15.75" customHeight="1">
      <c r="A8" s="5"/>
      <c r="B8" s="15" t="s">
        <v>132</v>
      </c>
      <c r="C8" s="5"/>
      <c r="D8" s="195"/>
      <c r="E8" s="14"/>
      <c r="F8" s="14"/>
      <c r="G8" s="205"/>
      <c r="H8" s="241"/>
      <c r="I8" s="205"/>
      <c r="J8" s="246"/>
      <c r="K8" s="205"/>
      <c r="L8" s="209"/>
      <c r="M8" s="205"/>
      <c r="N8" s="205">
        <f>D8*M8</f>
        <v>0</v>
      </c>
      <c r="O8" s="205"/>
      <c r="P8" s="205"/>
      <c r="Q8" s="205"/>
      <c r="R8" s="205"/>
      <c r="S8" s="205"/>
      <c r="T8" s="205"/>
      <c r="U8" s="205"/>
    </row>
    <row r="9" spans="1:21" ht="13.5" customHeight="1">
      <c r="A9" s="5"/>
      <c r="B9" s="18"/>
      <c r="C9" s="5"/>
      <c r="D9" s="195"/>
      <c r="E9" s="14"/>
      <c r="F9" s="14"/>
      <c r="G9" s="205"/>
      <c r="H9" s="241"/>
      <c r="I9" s="205"/>
      <c r="J9" s="246"/>
      <c r="K9" s="205"/>
      <c r="L9" s="209"/>
      <c r="M9" s="205"/>
      <c r="N9" s="205">
        <f>D9*M9</f>
        <v>0</v>
      </c>
      <c r="O9" s="205"/>
      <c r="P9" s="205"/>
      <c r="Q9" s="205"/>
      <c r="R9" s="205"/>
      <c r="S9" s="205"/>
      <c r="T9" s="205"/>
      <c r="U9" s="205"/>
    </row>
    <row r="10" spans="1:21" ht="15.75" customHeight="1">
      <c r="A10" s="5" t="s">
        <v>2</v>
      </c>
      <c r="B10" s="18" t="s">
        <v>53</v>
      </c>
      <c r="C10" s="5"/>
      <c r="D10" s="195"/>
      <c r="E10" s="14"/>
      <c r="F10" s="14"/>
      <c r="G10" s="205"/>
      <c r="H10" s="241"/>
      <c r="I10" s="205"/>
      <c r="J10" s="246"/>
      <c r="K10" s="205"/>
      <c r="L10" s="209"/>
      <c r="M10" s="205"/>
      <c r="N10" s="205">
        <f>D10*M10</f>
        <v>0</v>
      </c>
      <c r="O10" s="205"/>
      <c r="P10" s="205"/>
      <c r="Q10" s="205"/>
      <c r="R10" s="205"/>
      <c r="S10" s="205"/>
      <c r="T10" s="205"/>
      <c r="U10" s="205"/>
    </row>
    <row r="11" spans="1:21" ht="15.75" customHeight="1">
      <c r="A11" s="5"/>
      <c r="B11" s="18" t="s">
        <v>91</v>
      </c>
      <c r="C11" s="5" t="s">
        <v>20</v>
      </c>
      <c r="D11" s="195">
        <v>64</v>
      </c>
      <c r="E11" s="14">
        <v>1500</v>
      </c>
      <c r="F11" s="14">
        <v>96000</v>
      </c>
      <c r="G11" s="205">
        <v>860</v>
      </c>
      <c r="H11" s="241">
        <f t="shared" ref="H11:H39" si="0">G11*D11</f>
        <v>55040</v>
      </c>
      <c r="I11" s="205">
        <v>1500</v>
      </c>
      <c r="J11" s="246">
        <f t="shared" ref="J11:J39" si="1">I11*D11</f>
        <v>96000</v>
      </c>
      <c r="K11" s="205">
        <v>800</v>
      </c>
      <c r="L11" s="209">
        <f>K11*D11</f>
        <v>51200</v>
      </c>
      <c r="M11" s="205">
        <v>700</v>
      </c>
      <c r="N11" s="205">
        <f>D11*M11</f>
        <v>44800</v>
      </c>
      <c r="O11" s="205"/>
      <c r="P11" s="205">
        <f>O11*D11</f>
        <v>0</v>
      </c>
      <c r="Q11" s="205"/>
      <c r="R11" s="205">
        <f>Q11*D11</f>
        <v>0</v>
      </c>
      <c r="S11" s="205"/>
      <c r="T11" s="205">
        <f>S11*D11</f>
        <v>0</v>
      </c>
      <c r="U11" s="205"/>
    </row>
    <row r="12" spans="1:21" ht="14.5" customHeight="1">
      <c r="A12" s="5"/>
      <c r="B12" s="96"/>
      <c r="C12" s="5"/>
      <c r="D12" s="195"/>
      <c r="E12" s="14"/>
      <c r="F12" s="14"/>
      <c r="G12" s="205"/>
      <c r="H12" s="241"/>
      <c r="I12" s="205"/>
      <c r="J12" s="246"/>
      <c r="K12" s="205"/>
      <c r="L12" s="209"/>
      <c r="M12" s="205"/>
      <c r="N12" s="205">
        <f>D12*M12</f>
        <v>0</v>
      </c>
      <c r="O12" s="205"/>
      <c r="P12" s="205"/>
      <c r="Q12" s="205"/>
      <c r="R12" s="205"/>
      <c r="S12" s="205"/>
      <c r="T12" s="205"/>
      <c r="U12" s="205"/>
    </row>
    <row r="13" spans="1:21" ht="15.75" customHeight="1">
      <c r="A13" s="5"/>
      <c r="B13" s="96" t="s">
        <v>133</v>
      </c>
      <c r="C13" s="5"/>
      <c r="D13" s="195"/>
      <c r="E13" s="14"/>
      <c r="F13" s="14"/>
      <c r="G13" s="205"/>
      <c r="H13" s="241"/>
      <c r="I13" s="205"/>
      <c r="J13" s="246"/>
      <c r="K13" s="205"/>
      <c r="L13" s="209"/>
      <c r="M13" s="205"/>
      <c r="N13" s="205">
        <f>D13*M13</f>
        <v>0</v>
      </c>
      <c r="O13" s="205"/>
      <c r="P13" s="205"/>
      <c r="Q13" s="205"/>
      <c r="R13" s="205"/>
      <c r="S13" s="205"/>
      <c r="T13" s="205"/>
      <c r="U13" s="205"/>
    </row>
    <row r="14" spans="1:21" ht="12.65" customHeight="1">
      <c r="A14" s="5"/>
      <c r="B14" s="18"/>
      <c r="C14" s="5"/>
      <c r="D14" s="195"/>
      <c r="E14" s="14"/>
      <c r="F14" s="14"/>
      <c r="G14" s="205"/>
      <c r="H14" s="241"/>
      <c r="I14" s="205"/>
      <c r="J14" s="246"/>
      <c r="K14" s="205"/>
      <c r="L14" s="209"/>
      <c r="M14" s="205"/>
      <c r="N14" s="205">
        <f>D14*M14</f>
        <v>0</v>
      </c>
      <c r="O14" s="205"/>
      <c r="P14" s="205"/>
      <c r="Q14" s="205"/>
      <c r="R14" s="205"/>
      <c r="S14" s="205"/>
      <c r="T14" s="205"/>
      <c r="U14" s="205"/>
    </row>
    <row r="15" spans="1:21" ht="15.75" customHeight="1">
      <c r="A15" s="5" t="s">
        <v>3</v>
      </c>
      <c r="B15" s="18" t="s">
        <v>92</v>
      </c>
      <c r="C15" s="5"/>
      <c r="D15" s="195"/>
      <c r="E15" s="14"/>
      <c r="F15" s="14"/>
      <c r="G15" s="205"/>
      <c r="H15" s="241"/>
      <c r="I15" s="205"/>
      <c r="J15" s="246"/>
      <c r="K15" s="205"/>
      <c r="L15" s="209"/>
      <c r="M15" s="205"/>
      <c r="N15" s="205">
        <f>D15*M15</f>
        <v>0</v>
      </c>
      <c r="O15" s="205"/>
      <c r="P15" s="205"/>
      <c r="Q15" s="205"/>
      <c r="R15" s="205"/>
      <c r="S15" s="205"/>
      <c r="T15" s="205"/>
      <c r="U15" s="205"/>
    </row>
    <row r="16" spans="1:21" ht="15.75" customHeight="1">
      <c r="A16" s="5"/>
      <c r="B16" s="18" t="s">
        <v>54</v>
      </c>
      <c r="C16" s="5" t="s">
        <v>20</v>
      </c>
      <c r="D16" s="195">
        <v>1</v>
      </c>
      <c r="E16" s="14">
        <v>40000</v>
      </c>
      <c r="F16" s="14">
        <f t="shared" ref="F16:F39" si="2">E16*D16</f>
        <v>40000</v>
      </c>
      <c r="G16" s="205">
        <v>1100</v>
      </c>
      <c r="H16" s="241">
        <f t="shared" si="0"/>
        <v>1100</v>
      </c>
      <c r="I16" s="205">
        <v>5000</v>
      </c>
      <c r="J16" s="246">
        <f t="shared" si="1"/>
        <v>5000</v>
      </c>
      <c r="K16" s="205">
        <v>5000</v>
      </c>
      <c r="L16" s="209">
        <f>K16*D16</f>
        <v>5000</v>
      </c>
      <c r="M16" s="205">
        <v>20000</v>
      </c>
      <c r="N16" s="205">
        <f>D16*M16</f>
        <v>20000</v>
      </c>
      <c r="O16" s="205"/>
      <c r="P16" s="205">
        <f>O16*D16</f>
        <v>0</v>
      </c>
      <c r="Q16" s="205"/>
      <c r="R16" s="205">
        <f>Q16*D16</f>
        <v>0</v>
      </c>
      <c r="S16" s="205"/>
      <c r="T16" s="205">
        <f>S16*D16</f>
        <v>0</v>
      </c>
      <c r="U16" s="205"/>
    </row>
    <row r="17" spans="1:21" ht="14.15" customHeight="1">
      <c r="A17" s="5"/>
      <c r="B17" s="18"/>
      <c r="C17" s="5"/>
      <c r="D17" s="195"/>
      <c r="E17" s="14"/>
      <c r="F17" s="14"/>
      <c r="G17" s="205"/>
      <c r="H17" s="241"/>
      <c r="I17" s="205"/>
      <c r="J17" s="246"/>
      <c r="K17" s="205"/>
      <c r="L17" s="209"/>
      <c r="M17" s="205"/>
      <c r="N17" s="205">
        <f>D17*M17</f>
        <v>0</v>
      </c>
      <c r="O17" s="205"/>
      <c r="P17" s="205"/>
      <c r="Q17" s="205"/>
      <c r="R17" s="205"/>
      <c r="S17" s="205"/>
      <c r="T17" s="205"/>
      <c r="U17" s="205"/>
    </row>
    <row r="18" spans="1:21" ht="15.75" customHeight="1">
      <c r="A18" s="5"/>
      <c r="B18" s="96" t="s">
        <v>134</v>
      </c>
      <c r="C18" s="5"/>
      <c r="D18" s="195"/>
      <c r="E18" s="14"/>
      <c r="F18" s="14"/>
      <c r="G18" s="205"/>
      <c r="H18" s="241"/>
      <c r="I18" s="205"/>
      <c r="J18" s="246"/>
      <c r="K18" s="205"/>
      <c r="L18" s="209"/>
      <c r="M18" s="205"/>
      <c r="N18" s="205">
        <f>D18*M18</f>
        <v>0</v>
      </c>
      <c r="O18" s="205"/>
      <c r="P18" s="205"/>
      <c r="Q18" s="205"/>
      <c r="R18" s="205"/>
      <c r="S18" s="205"/>
      <c r="T18" s="205"/>
      <c r="U18" s="205"/>
    </row>
    <row r="19" spans="1:21" ht="12.65" customHeight="1">
      <c r="A19" s="5"/>
      <c r="B19" s="18"/>
      <c r="C19" s="5"/>
      <c r="D19" s="195"/>
      <c r="E19" s="14"/>
      <c r="F19" s="14"/>
      <c r="G19" s="205"/>
      <c r="H19" s="241"/>
      <c r="I19" s="205"/>
      <c r="J19" s="246"/>
      <c r="K19" s="205"/>
      <c r="L19" s="209"/>
      <c r="M19" s="205"/>
      <c r="N19" s="205">
        <f>D19*M19</f>
        <v>0</v>
      </c>
      <c r="O19" s="205"/>
      <c r="P19" s="205"/>
      <c r="Q19" s="205"/>
      <c r="R19" s="205"/>
      <c r="S19" s="205"/>
      <c r="T19" s="205"/>
      <c r="U19" s="205"/>
    </row>
    <row r="20" spans="1:21" ht="15.75" customHeight="1">
      <c r="A20" s="5" t="s">
        <v>4</v>
      </c>
      <c r="B20" s="17" t="s">
        <v>55</v>
      </c>
      <c r="C20" s="5"/>
      <c r="D20" s="195"/>
      <c r="E20" s="14"/>
      <c r="F20" s="14"/>
      <c r="G20" s="205"/>
      <c r="H20" s="241"/>
      <c r="I20" s="205"/>
      <c r="J20" s="246"/>
      <c r="K20" s="205"/>
      <c r="L20" s="209"/>
      <c r="M20" s="205"/>
      <c r="N20" s="205">
        <f>D20*M20</f>
        <v>0</v>
      </c>
      <c r="O20" s="205"/>
      <c r="P20" s="205"/>
      <c r="Q20" s="205"/>
      <c r="R20" s="205"/>
      <c r="S20" s="205"/>
      <c r="T20" s="205"/>
      <c r="U20" s="205"/>
    </row>
    <row r="21" spans="1:21" ht="15.75" customHeight="1">
      <c r="A21" s="5"/>
      <c r="B21" s="18" t="s">
        <v>93</v>
      </c>
      <c r="C21" s="5"/>
      <c r="D21" s="195"/>
      <c r="E21" s="14"/>
      <c r="F21" s="14"/>
      <c r="G21" s="205"/>
      <c r="H21" s="241"/>
      <c r="I21" s="205"/>
      <c r="J21" s="246"/>
      <c r="K21" s="205"/>
      <c r="L21" s="209"/>
      <c r="M21" s="205"/>
      <c r="N21" s="205">
        <f>D21*M21</f>
        <v>0</v>
      </c>
      <c r="O21" s="205"/>
      <c r="P21" s="205"/>
      <c r="Q21" s="205"/>
      <c r="R21" s="205"/>
      <c r="S21" s="205"/>
      <c r="T21" s="205"/>
      <c r="U21" s="205"/>
    </row>
    <row r="22" spans="1:21" ht="15.75" customHeight="1">
      <c r="A22" s="5"/>
      <c r="B22" s="18" t="s">
        <v>94</v>
      </c>
      <c r="C22" s="5"/>
      <c r="D22" s="195"/>
      <c r="E22" s="14"/>
      <c r="F22" s="14"/>
      <c r="G22" s="205"/>
      <c r="H22" s="241"/>
      <c r="I22" s="205"/>
      <c r="J22" s="246"/>
      <c r="K22" s="205"/>
      <c r="L22" s="209"/>
      <c r="M22" s="205"/>
      <c r="N22" s="205">
        <f>D22*M22</f>
        <v>0</v>
      </c>
      <c r="O22" s="205"/>
      <c r="P22" s="205"/>
      <c r="Q22" s="205"/>
      <c r="R22" s="205"/>
      <c r="S22" s="205"/>
      <c r="T22" s="205"/>
      <c r="U22" s="205"/>
    </row>
    <row r="23" spans="1:21" ht="15.75" customHeight="1">
      <c r="A23" s="5"/>
      <c r="B23" s="17" t="s">
        <v>46</v>
      </c>
      <c r="C23" s="5" t="s">
        <v>20</v>
      </c>
      <c r="D23" s="195">
        <v>12</v>
      </c>
      <c r="E23" s="14">
        <v>7500</v>
      </c>
      <c r="F23" s="14">
        <v>90000</v>
      </c>
      <c r="G23" s="205">
        <v>1900</v>
      </c>
      <c r="H23" s="241">
        <f t="shared" si="0"/>
        <v>22800</v>
      </c>
      <c r="I23" s="205">
        <v>1200</v>
      </c>
      <c r="J23" s="246">
        <f t="shared" si="1"/>
        <v>14400</v>
      </c>
      <c r="K23" s="205">
        <v>750</v>
      </c>
      <c r="L23" s="209">
        <f>K23*D23</f>
        <v>9000</v>
      </c>
      <c r="M23" s="205">
        <v>700</v>
      </c>
      <c r="N23" s="205">
        <f>D23*M23</f>
        <v>8400</v>
      </c>
      <c r="O23" s="205"/>
      <c r="P23" s="205">
        <f>O23*D23</f>
        <v>0</v>
      </c>
      <c r="Q23" s="205"/>
      <c r="R23" s="205">
        <f>Q23*D23</f>
        <v>0</v>
      </c>
      <c r="S23" s="205"/>
      <c r="T23" s="205">
        <f>S23*D23</f>
        <v>0</v>
      </c>
      <c r="U23" s="205"/>
    </row>
    <row r="24" spans="1:21" ht="13" customHeight="1">
      <c r="A24" s="5"/>
      <c r="B24" s="17"/>
      <c r="C24" s="5"/>
      <c r="D24" s="195"/>
      <c r="E24" s="14"/>
      <c r="F24" s="14"/>
      <c r="G24" s="205"/>
      <c r="H24" s="241"/>
      <c r="I24" s="205"/>
      <c r="J24" s="246"/>
      <c r="K24" s="205"/>
      <c r="L24" s="209"/>
      <c r="M24" s="205"/>
      <c r="N24" s="205">
        <f>D24*M24</f>
        <v>0</v>
      </c>
      <c r="O24" s="205"/>
      <c r="P24" s="205"/>
      <c r="Q24" s="205"/>
      <c r="R24" s="205"/>
      <c r="S24" s="205"/>
      <c r="T24" s="205"/>
      <c r="U24" s="205"/>
    </row>
    <row r="25" spans="1:21" ht="15.75" customHeight="1">
      <c r="A25" s="70"/>
      <c r="B25" s="75" t="s">
        <v>56</v>
      </c>
      <c r="C25" s="70"/>
      <c r="D25" s="195"/>
      <c r="E25" s="14"/>
      <c r="F25" s="14"/>
      <c r="G25" s="205"/>
      <c r="H25" s="241"/>
      <c r="I25" s="205"/>
      <c r="J25" s="246"/>
      <c r="K25" s="205"/>
      <c r="L25" s="209"/>
      <c r="M25" s="205"/>
      <c r="N25" s="205">
        <f>D25*M25</f>
        <v>0</v>
      </c>
      <c r="O25" s="205"/>
      <c r="P25" s="205"/>
      <c r="Q25" s="205"/>
      <c r="R25" s="205"/>
      <c r="S25" s="205"/>
      <c r="T25" s="205"/>
      <c r="U25" s="205"/>
    </row>
    <row r="26" spans="1:21" ht="15.75" customHeight="1">
      <c r="A26" s="5"/>
      <c r="B26" s="96" t="s">
        <v>57</v>
      </c>
      <c r="C26" s="5"/>
      <c r="D26" s="195"/>
      <c r="E26" s="14"/>
      <c r="F26" s="14"/>
      <c r="G26" s="205"/>
      <c r="H26" s="241"/>
      <c r="I26" s="205"/>
      <c r="J26" s="246"/>
      <c r="K26" s="205"/>
      <c r="L26" s="209"/>
      <c r="M26" s="205"/>
      <c r="N26" s="205">
        <f>D26*M26</f>
        <v>0</v>
      </c>
      <c r="O26" s="205"/>
      <c r="P26" s="205"/>
      <c r="Q26" s="205"/>
      <c r="R26" s="205"/>
      <c r="S26" s="205"/>
      <c r="T26" s="205"/>
      <c r="U26" s="205"/>
    </row>
    <row r="27" spans="1:21" ht="15.75" customHeight="1">
      <c r="A27" s="70"/>
      <c r="C27" s="5"/>
      <c r="D27" s="195"/>
      <c r="E27" s="14"/>
      <c r="F27" s="14"/>
      <c r="G27" s="205"/>
      <c r="H27" s="241"/>
      <c r="I27" s="205"/>
      <c r="J27" s="246"/>
      <c r="K27" s="205"/>
      <c r="L27" s="209"/>
      <c r="M27" s="205"/>
      <c r="N27" s="205">
        <f>D27*M27</f>
        <v>0</v>
      </c>
      <c r="O27" s="205"/>
      <c r="P27" s="205"/>
      <c r="Q27" s="205"/>
      <c r="R27" s="205"/>
      <c r="S27" s="205"/>
      <c r="T27" s="205"/>
      <c r="U27" s="205"/>
    </row>
    <row r="28" spans="1:21" ht="15.75" customHeight="1">
      <c r="A28" s="5" t="s">
        <v>5</v>
      </c>
      <c r="B28" s="17" t="s">
        <v>135</v>
      </c>
      <c r="C28" s="5"/>
      <c r="D28" s="195"/>
      <c r="E28" s="14"/>
      <c r="F28" s="14"/>
      <c r="G28" s="205"/>
      <c r="H28" s="241"/>
      <c r="I28" s="205"/>
      <c r="J28" s="246"/>
      <c r="K28" s="205"/>
      <c r="L28" s="209"/>
      <c r="M28" s="205"/>
      <c r="N28" s="205">
        <f>D28*M28</f>
        <v>0</v>
      </c>
      <c r="O28" s="205"/>
      <c r="P28" s="205"/>
      <c r="Q28" s="205"/>
      <c r="R28" s="205"/>
      <c r="S28" s="205"/>
      <c r="T28" s="205"/>
      <c r="U28" s="205"/>
    </row>
    <row r="29" spans="1:21" ht="15.75" customHeight="1">
      <c r="A29" s="5"/>
      <c r="B29" s="17" t="s">
        <v>58</v>
      </c>
      <c r="C29" s="5" t="s">
        <v>8</v>
      </c>
      <c r="D29" s="195">
        <v>195</v>
      </c>
      <c r="E29" s="14">
        <v>1500</v>
      </c>
      <c r="F29" s="14">
        <v>292500</v>
      </c>
      <c r="G29" s="205">
        <v>1900</v>
      </c>
      <c r="H29" s="241">
        <f t="shared" si="0"/>
        <v>370500</v>
      </c>
      <c r="I29" s="205">
        <v>1500</v>
      </c>
      <c r="J29" s="246">
        <f t="shared" si="1"/>
        <v>292500</v>
      </c>
      <c r="K29" s="205">
        <v>950</v>
      </c>
      <c r="L29" s="209">
        <f>K29*D29</f>
        <v>185250</v>
      </c>
      <c r="M29" s="205">
        <v>700</v>
      </c>
      <c r="N29" s="205">
        <f>D29*M29</f>
        <v>136500</v>
      </c>
      <c r="O29" s="205"/>
      <c r="P29" s="205">
        <f>O29*D29</f>
        <v>0</v>
      </c>
      <c r="Q29" s="205"/>
      <c r="R29" s="205">
        <f>Q29*D29</f>
        <v>0</v>
      </c>
      <c r="S29" s="205"/>
      <c r="T29" s="205">
        <f>S29*D29</f>
        <v>0</v>
      </c>
      <c r="U29" s="205"/>
    </row>
    <row r="30" spans="1:21" ht="15.75" customHeight="1">
      <c r="A30" s="70"/>
      <c r="B30" s="69"/>
      <c r="C30" s="7"/>
      <c r="D30" s="195"/>
      <c r="E30" s="30"/>
      <c r="F30" s="14"/>
      <c r="G30" s="205"/>
      <c r="H30" s="241"/>
      <c r="I30" s="205"/>
      <c r="J30" s="246"/>
      <c r="K30" s="205"/>
      <c r="L30" s="209"/>
      <c r="M30" s="205"/>
      <c r="N30" s="205">
        <f>D30*M30</f>
        <v>0</v>
      </c>
      <c r="O30" s="205"/>
      <c r="P30" s="205"/>
      <c r="Q30" s="205"/>
      <c r="R30" s="205"/>
      <c r="S30" s="205"/>
      <c r="T30" s="205"/>
      <c r="U30" s="205"/>
    </row>
    <row r="31" spans="1:21" ht="15.75" customHeight="1">
      <c r="A31" s="5"/>
      <c r="B31" s="15" t="s">
        <v>59</v>
      </c>
      <c r="D31" s="196"/>
      <c r="E31" s="53"/>
      <c r="F31" s="14"/>
      <c r="G31" s="205"/>
      <c r="H31" s="241"/>
      <c r="I31" s="205"/>
      <c r="J31" s="246"/>
      <c r="K31" s="205"/>
      <c r="L31" s="209"/>
      <c r="M31" s="205"/>
      <c r="N31" s="205">
        <f>D31*M31</f>
        <v>0</v>
      </c>
      <c r="O31" s="205"/>
      <c r="P31" s="205"/>
      <c r="Q31" s="205"/>
      <c r="R31" s="205"/>
      <c r="S31" s="205"/>
      <c r="T31" s="205"/>
      <c r="U31" s="205"/>
    </row>
    <row r="32" spans="1:21" ht="15.75" customHeight="1">
      <c r="A32" s="5"/>
      <c r="B32" s="96"/>
      <c r="C32" s="5"/>
      <c r="D32" s="195"/>
      <c r="E32" s="14"/>
      <c r="F32" s="14"/>
      <c r="G32" s="205"/>
      <c r="H32" s="241"/>
      <c r="I32" s="205"/>
      <c r="J32" s="246"/>
      <c r="K32" s="205"/>
      <c r="L32" s="209"/>
      <c r="M32" s="205"/>
      <c r="N32" s="205">
        <f>D32*M32</f>
        <v>0</v>
      </c>
      <c r="O32" s="205"/>
      <c r="P32" s="205"/>
      <c r="Q32" s="205"/>
      <c r="R32" s="205"/>
      <c r="S32" s="205"/>
      <c r="T32" s="205"/>
      <c r="U32" s="205"/>
    </row>
    <row r="33" spans="1:21" ht="15.75" customHeight="1">
      <c r="A33" s="5" t="s">
        <v>6</v>
      </c>
      <c r="B33" s="69" t="s">
        <v>95</v>
      </c>
      <c r="C33" s="5"/>
      <c r="D33" s="195"/>
      <c r="E33" s="8"/>
      <c r="F33" s="14"/>
      <c r="G33" s="205"/>
      <c r="H33" s="241"/>
      <c r="I33" s="205"/>
      <c r="J33" s="246"/>
      <c r="K33" s="205"/>
      <c r="L33" s="209"/>
      <c r="M33" s="205"/>
      <c r="N33" s="205">
        <f>D33*M33</f>
        <v>0</v>
      </c>
      <c r="O33" s="205"/>
      <c r="P33" s="205"/>
      <c r="Q33" s="205"/>
      <c r="R33" s="205"/>
      <c r="S33" s="205"/>
      <c r="T33" s="205"/>
      <c r="U33" s="205"/>
    </row>
    <row r="34" spans="1:21" ht="15.75" customHeight="1">
      <c r="A34" s="5"/>
      <c r="B34" s="18" t="s">
        <v>96</v>
      </c>
      <c r="C34" s="5" t="s">
        <v>8</v>
      </c>
      <c r="D34" s="195">
        <v>195</v>
      </c>
      <c r="E34" s="8">
        <v>300</v>
      </c>
      <c r="F34" s="14">
        <f t="shared" si="2"/>
        <v>58500</v>
      </c>
      <c r="G34" s="205">
        <v>1450</v>
      </c>
      <c r="H34" s="241">
        <f t="shared" si="0"/>
        <v>282750</v>
      </c>
      <c r="I34" s="205">
        <v>400</v>
      </c>
      <c r="J34" s="246">
        <f t="shared" si="1"/>
        <v>78000</v>
      </c>
      <c r="K34" s="205">
        <v>750</v>
      </c>
      <c r="L34" s="209">
        <f>K34*D34</f>
        <v>146250</v>
      </c>
      <c r="M34" s="205">
        <v>500</v>
      </c>
      <c r="N34" s="205">
        <f>D34*M34</f>
        <v>97500</v>
      </c>
      <c r="O34" s="205"/>
      <c r="P34" s="205">
        <f>O34*D34</f>
        <v>0</v>
      </c>
      <c r="Q34" s="205"/>
      <c r="R34" s="205">
        <f>Q34*D34</f>
        <v>0</v>
      </c>
      <c r="S34" s="205"/>
      <c r="T34" s="205">
        <f>S34*D34</f>
        <v>0</v>
      </c>
      <c r="U34" s="205"/>
    </row>
    <row r="35" spans="1:21" ht="15.75" customHeight="1">
      <c r="A35" s="70"/>
      <c r="B35" s="17"/>
      <c r="C35" s="5"/>
      <c r="D35" s="195"/>
      <c r="E35" s="8"/>
      <c r="F35" s="14"/>
      <c r="G35" s="205"/>
      <c r="H35" s="241"/>
      <c r="I35" s="205"/>
      <c r="J35" s="246"/>
      <c r="K35" s="205"/>
      <c r="L35" s="209"/>
      <c r="M35" s="205"/>
      <c r="N35" s="205">
        <f>D35*M35</f>
        <v>0</v>
      </c>
      <c r="O35" s="205"/>
      <c r="P35" s="205"/>
      <c r="Q35" s="205"/>
      <c r="R35" s="205"/>
      <c r="S35" s="205"/>
      <c r="T35" s="205"/>
      <c r="U35" s="205"/>
    </row>
    <row r="36" spans="1:21" ht="15.75" customHeight="1">
      <c r="A36" s="5"/>
      <c r="B36" s="96" t="s">
        <v>60</v>
      </c>
      <c r="C36" s="5"/>
      <c r="D36" s="195"/>
      <c r="E36" s="8"/>
      <c r="F36" s="14"/>
      <c r="G36" s="205"/>
      <c r="H36" s="241"/>
      <c r="I36" s="205"/>
      <c r="J36" s="246"/>
      <c r="K36" s="205"/>
      <c r="L36" s="209"/>
      <c r="M36" s="205"/>
      <c r="N36" s="205">
        <f>D36*M36</f>
        <v>0</v>
      </c>
      <c r="O36" s="205"/>
      <c r="P36" s="205"/>
      <c r="Q36" s="205"/>
      <c r="R36" s="205"/>
      <c r="S36" s="205"/>
      <c r="T36" s="205"/>
      <c r="U36" s="205"/>
    </row>
    <row r="37" spans="1:21" ht="15.75" customHeight="1">
      <c r="A37" s="5"/>
      <c r="B37" s="69"/>
      <c r="C37" s="5"/>
      <c r="D37" s="195"/>
      <c r="E37" s="8"/>
      <c r="F37" s="14"/>
      <c r="G37" s="205"/>
      <c r="H37" s="241"/>
      <c r="I37" s="205"/>
      <c r="J37" s="246"/>
      <c r="K37" s="205"/>
      <c r="L37" s="209"/>
      <c r="M37" s="205"/>
      <c r="N37" s="205">
        <f>D37*M37</f>
        <v>0</v>
      </c>
      <c r="O37" s="205"/>
      <c r="P37" s="205"/>
      <c r="Q37" s="205"/>
      <c r="R37" s="205"/>
      <c r="S37" s="205"/>
      <c r="T37" s="205"/>
      <c r="U37" s="205"/>
    </row>
    <row r="38" spans="1:21" ht="15.75" customHeight="1">
      <c r="A38" s="5" t="s">
        <v>7</v>
      </c>
      <c r="B38" s="17" t="s">
        <v>97</v>
      </c>
      <c r="C38" s="5"/>
      <c r="D38" s="195"/>
      <c r="E38" s="8"/>
      <c r="F38" s="14"/>
      <c r="G38" s="205"/>
      <c r="H38" s="241"/>
      <c r="I38" s="205"/>
      <c r="J38" s="246"/>
      <c r="K38" s="205"/>
      <c r="L38" s="209"/>
      <c r="M38" s="205"/>
      <c r="N38" s="205">
        <f>D38*M38</f>
        <v>0</v>
      </c>
      <c r="O38" s="205"/>
      <c r="P38" s="205"/>
      <c r="Q38" s="205"/>
      <c r="R38" s="205"/>
      <c r="S38" s="205"/>
      <c r="T38" s="205"/>
      <c r="U38" s="205"/>
    </row>
    <row r="39" spans="1:21" ht="15.75" customHeight="1">
      <c r="A39" s="5"/>
      <c r="B39" s="17" t="s">
        <v>61</v>
      </c>
      <c r="C39" s="5" t="s">
        <v>8</v>
      </c>
      <c r="D39" s="195">
        <v>195</v>
      </c>
      <c r="E39" s="8">
        <v>900</v>
      </c>
      <c r="F39" s="14">
        <f t="shared" si="2"/>
        <v>175500</v>
      </c>
      <c r="G39" s="205">
        <v>3200</v>
      </c>
      <c r="H39" s="241">
        <f t="shared" si="0"/>
        <v>624000</v>
      </c>
      <c r="I39" s="205">
        <v>750</v>
      </c>
      <c r="J39" s="246">
        <f t="shared" si="1"/>
        <v>146250</v>
      </c>
      <c r="K39" s="205">
        <v>650</v>
      </c>
      <c r="L39" s="209">
        <f>K39*D39</f>
        <v>126750</v>
      </c>
      <c r="M39" s="205">
        <v>500</v>
      </c>
      <c r="N39" s="205">
        <f>D39*M39</f>
        <v>97500</v>
      </c>
      <c r="O39" s="205"/>
      <c r="P39" s="205">
        <f>O39*D39</f>
        <v>0</v>
      </c>
      <c r="Q39" s="205"/>
      <c r="R39" s="205">
        <f>Q39*D39</f>
        <v>0</v>
      </c>
      <c r="S39" s="205"/>
      <c r="T39" s="205">
        <f>S39*D39</f>
        <v>0</v>
      </c>
      <c r="U39" s="205"/>
    </row>
    <row r="40" spans="1:21" ht="15.75" customHeight="1">
      <c r="A40" s="22"/>
      <c r="B40" s="23"/>
      <c r="C40" s="2"/>
      <c r="D40" s="106"/>
      <c r="E40" s="57"/>
      <c r="F40" s="51"/>
      <c r="G40" s="205"/>
      <c r="H40" s="241"/>
      <c r="I40" s="205"/>
      <c r="J40" s="246"/>
      <c r="K40" s="205"/>
      <c r="L40" s="209"/>
      <c r="M40" s="205"/>
      <c r="N40" s="205">
        <f>D40*M40</f>
        <v>0</v>
      </c>
      <c r="O40" s="205"/>
      <c r="P40" s="205"/>
      <c r="Q40" s="205"/>
      <c r="R40" s="205"/>
      <c r="S40" s="205"/>
      <c r="T40" s="205"/>
      <c r="U40" s="205"/>
    </row>
    <row r="41" spans="1:21" ht="15.75" customHeight="1">
      <c r="A41" s="39" t="s">
        <v>36</v>
      </c>
      <c r="B41" s="56"/>
      <c r="C41" s="7"/>
      <c r="D41" s="107"/>
      <c r="E41" s="42" t="s">
        <v>9</v>
      </c>
      <c r="F41" s="14">
        <f>SUM(F4:F39)</f>
        <v>942500</v>
      </c>
      <c r="G41" s="205" t="s">
        <v>9</v>
      </c>
      <c r="H41" s="241">
        <f>SUM(H4:H39)</f>
        <v>1397990</v>
      </c>
      <c r="I41" s="205" t="s">
        <v>9</v>
      </c>
      <c r="J41" s="246">
        <f>SUM(J4:J39)</f>
        <v>746150</v>
      </c>
      <c r="K41" s="205" t="s">
        <v>9</v>
      </c>
      <c r="L41" s="209">
        <f>SUM(L4:L39)</f>
        <v>683050</v>
      </c>
      <c r="M41" s="205" t="s">
        <v>9</v>
      </c>
      <c r="N41" s="205">
        <f>SUM(N4:N39)</f>
        <v>440700</v>
      </c>
      <c r="O41" s="205" t="s">
        <v>9</v>
      </c>
      <c r="P41" s="205">
        <f>SUM(P4:P39)</f>
        <v>0</v>
      </c>
      <c r="Q41" s="205" t="s">
        <v>9</v>
      </c>
      <c r="R41" s="205">
        <f>SUM(R4:R39)</f>
        <v>0</v>
      </c>
      <c r="S41" s="205" t="s">
        <v>9</v>
      </c>
      <c r="T41" s="205">
        <f>SUM(T4:T39)</f>
        <v>0</v>
      </c>
      <c r="U41" s="205"/>
    </row>
    <row r="42" spans="1:21" ht="15.75" customHeight="1">
      <c r="A42" s="27"/>
      <c r="B42" s="28"/>
      <c r="C42" s="11"/>
      <c r="D42" s="108"/>
      <c r="E42" s="58"/>
      <c r="F42" s="34"/>
      <c r="G42" s="205"/>
      <c r="H42" s="241"/>
      <c r="I42" s="205"/>
      <c r="J42" s="246"/>
      <c r="K42" s="205"/>
      <c r="L42" s="209"/>
      <c r="M42" s="205"/>
      <c r="N42" s="205">
        <f>D42*M42</f>
        <v>0</v>
      </c>
      <c r="O42" s="205"/>
      <c r="P42" s="205"/>
      <c r="Q42" s="205"/>
      <c r="R42" s="205"/>
      <c r="S42" s="205"/>
      <c r="T42" s="205"/>
      <c r="U42" s="205"/>
    </row>
    <row r="43" spans="1:21" ht="15.75" customHeight="1">
      <c r="A43" s="97"/>
      <c r="B43" s="97"/>
      <c r="C43" s="97"/>
      <c r="D43" s="102"/>
      <c r="E43" s="3"/>
      <c r="F43" s="3"/>
      <c r="G43" s="205"/>
      <c r="H43" s="241"/>
      <c r="I43" s="205"/>
      <c r="J43" s="246"/>
      <c r="K43" s="205"/>
      <c r="L43" s="209"/>
      <c r="M43" s="205"/>
      <c r="N43" s="205">
        <f>D43*M43</f>
        <v>0</v>
      </c>
      <c r="O43" s="205"/>
      <c r="P43" s="205"/>
      <c r="Q43" s="205"/>
      <c r="R43" s="205"/>
      <c r="S43" s="205"/>
      <c r="T43" s="205"/>
      <c r="U43" s="205"/>
    </row>
    <row r="44" spans="1:21" ht="15.75" customHeight="1">
      <c r="A44" s="5" t="s">
        <v>1</v>
      </c>
      <c r="B44" s="5" t="s">
        <v>28</v>
      </c>
      <c r="C44" s="5" t="s">
        <v>12</v>
      </c>
      <c r="D44" s="103" t="s">
        <v>14</v>
      </c>
      <c r="E44" s="8" t="s">
        <v>13</v>
      </c>
      <c r="F44" s="8" t="s">
        <v>19</v>
      </c>
      <c r="G44" t="s">
        <v>13</v>
      </c>
      <c r="H44" s="240" t="s">
        <v>19</v>
      </c>
      <c r="I44" t="s">
        <v>13</v>
      </c>
      <c r="J44" s="245" t="s">
        <v>19</v>
      </c>
      <c r="K44" t="s">
        <v>13</v>
      </c>
      <c r="L44" s="208" t="s">
        <v>19</v>
      </c>
      <c r="M44" t="s">
        <v>13</v>
      </c>
      <c r="O44" t="s">
        <v>13</v>
      </c>
      <c r="P44" t="s">
        <v>19</v>
      </c>
      <c r="Q44" t="s">
        <v>13</v>
      </c>
      <c r="R44" t="s">
        <v>19</v>
      </c>
      <c r="S44" t="s">
        <v>13</v>
      </c>
      <c r="T44" t="s">
        <v>19</v>
      </c>
    </row>
    <row r="45" spans="1:21" ht="15.75" customHeight="1">
      <c r="A45" s="10"/>
      <c r="B45" s="10"/>
      <c r="C45" s="10"/>
      <c r="D45" s="104"/>
      <c r="E45" s="12"/>
      <c r="F45" s="12"/>
      <c r="N45" s="205">
        <f>D45*M45</f>
        <v>0</v>
      </c>
    </row>
    <row r="46" spans="1:21" ht="15.75" customHeight="1">
      <c r="A46" s="5"/>
      <c r="B46" s="96" t="s">
        <v>24</v>
      </c>
      <c r="C46" s="5"/>
      <c r="D46" s="103"/>
      <c r="E46" s="14"/>
      <c r="F46" s="14"/>
      <c r="N46" s="205">
        <f>D46*M46</f>
        <v>0</v>
      </c>
    </row>
    <row r="47" spans="1:21" ht="15.75" customHeight="1">
      <c r="A47" s="5" t="s">
        <v>0</v>
      </c>
      <c r="B47" s="17" t="s">
        <v>98</v>
      </c>
      <c r="C47" s="5"/>
      <c r="D47" s="103"/>
      <c r="E47" s="14"/>
      <c r="F47" s="14"/>
      <c r="N47" s="205">
        <f>D47*M47</f>
        <v>0</v>
      </c>
    </row>
    <row r="48" spans="1:21" ht="15.75" customHeight="1">
      <c r="A48" s="5"/>
      <c r="B48" s="17" t="s">
        <v>62</v>
      </c>
      <c r="C48" s="5" t="s">
        <v>8</v>
      </c>
      <c r="D48" s="103">
        <v>216</v>
      </c>
      <c r="E48" s="14">
        <v>300</v>
      </c>
      <c r="F48" s="14">
        <f>E48*D48</f>
        <v>64800</v>
      </c>
      <c r="G48">
        <v>500</v>
      </c>
      <c r="H48" s="241">
        <f>G48*D48</f>
        <v>108000</v>
      </c>
      <c r="I48" s="205">
        <v>500</v>
      </c>
      <c r="J48" s="246">
        <f>I48*D48</f>
        <v>108000</v>
      </c>
      <c r="K48" s="205">
        <v>350</v>
      </c>
      <c r="L48" s="209">
        <f>K48*D48</f>
        <v>75600</v>
      </c>
      <c r="M48" s="205">
        <v>500</v>
      </c>
      <c r="N48" s="205">
        <f>D48*M48</f>
        <v>108000</v>
      </c>
      <c r="O48" s="205"/>
      <c r="P48" s="205">
        <f>O48*D48</f>
        <v>0</v>
      </c>
      <c r="Q48" s="205"/>
      <c r="R48" s="205">
        <f>Q48*D48</f>
        <v>0</v>
      </c>
      <c r="S48" s="205"/>
      <c r="T48" s="205">
        <f>S48*D48</f>
        <v>0</v>
      </c>
    </row>
    <row r="49" spans="1:20" ht="15.75" customHeight="1">
      <c r="A49" s="5"/>
      <c r="B49" s="18"/>
      <c r="C49" s="5"/>
      <c r="D49" s="103"/>
      <c r="E49" s="14"/>
      <c r="F49" s="14"/>
      <c r="H49" s="241">
        <f t="shared" ref="H49:H78" si="3">G49*D49</f>
        <v>0</v>
      </c>
      <c r="I49" s="205"/>
      <c r="J49" s="246">
        <f t="shared" ref="J49:J78" si="4">I49*D49</f>
        <v>0</v>
      </c>
      <c r="K49" s="205"/>
      <c r="L49" s="209"/>
      <c r="M49" s="205"/>
      <c r="N49" s="205">
        <f>D49*M49</f>
        <v>0</v>
      </c>
      <c r="O49" s="205"/>
      <c r="P49" s="205">
        <f>O49*D49</f>
        <v>0</v>
      </c>
      <c r="Q49" s="205"/>
      <c r="R49" s="205">
        <f>Q49*D49</f>
        <v>0</v>
      </c>
      <c r="S49" s="205"/>
      <c r="T49" s="205">
        <f>S49*D49</f>
        <v>0</v>
      </c>
    </row>
    <row r="50" spans="1:20" ht="15.75" customHeight="1">
      <c r="A50" s="5"/>
      <c r="B50" s="15" t="s">
        <v>37</v>
      </c>
      <c r="C50" s="5"/>
      <c r="D50" s="103"/>
      <c r="E50" s="14"/>
      <c r="F50" s="14"/>
      <c r="H50" s="241">
        <f t="shared" si="3"/>
        <v>0</v>
      </c>
      <c r="I50" s="205"/>
      <c r="J50" s="246">
        <f t="shared" si="4"/>
        <v>0</v>
      </c>
      <c r="K50" s="205"/>
      <c r="L50" s="209"/>
      <c r="M50" s="205"/>
      <c r="N50" s="205">
        <f>D50*M50</f>
        <v>0</v>
      </c>
      <c r="O50" s="205"/>
      <c r="P50" s="205">
        <f>O50*D50</f>
        <v>0</v>
      </c>
      <c r="Q50" s="205"/>
      <c r="R50" s="205">
        <f>Q50*D50</f>
        <v>0</v>
      </c>
      <c r="S50" s="205"/>
      <c r="T50" s="205">
        <f>S50*D50</f>
        <v>0</v>
      </c>
    </row>
    <row r="51" spans="1:20" ht="15.75" customHeight="1">
      <c r="A51" s="5" t="s">
        <v>2</v>
      </c>
      <c r="B51" s="17" t="s">
        <v>47</v>
      </c>
      <c r="C51" s="5"/>
      <c r="D51" s="103" t="s">
        <v>1</v>
      </c>
      <c r="E51" s="14"/>
      <c r="F51" s="14">
        <f>E51</f>
        <v>0</v>
      </c>
      <c r="H51" s="241"/>
      <c r="I51" s="205"/>
      <c r="J51" s="246"/>
      <c r="K51" s="205"/>
      <c r="L51" s="209"/>
      <c r="M51" s="205"/>
      <c r="O51" s="205"/>
      <c r="P51" s="205"/>
      <c r="Q51" s="205"/>
      <c r="R51" s="205"/>
      <c r="S51" s="205"/>
      <c r="T51" s="205"/>
    </row>
    <row r="52" spans="1:20" ht="15.75" customHeight="1">
      <c r="A52" s="5"/>
      <c r="B52" s="17"/>
      <c r="C52" s="5"/>
      <c r="D52" s="103"/>
      <c r="E52" s="33"/>
      <c r="F52" s="14"/>
      <c r="H52" s="241"/>
      <c r="I52" s="205"/>
      <c r="J52" s="246"/>
      <c r="K52" s="205"/>
      <c r="L52" s="209"/>
      <c r="M52" s="205"/>
      <c r="N52" s="205">
        <f>D52*M52</f>
        <v>0</v>
      </c>
      <c r="O52" s="205"/>
      <c r="P52" s="205"/>
      <c r="Q52" s="205"/>
      <c r="R52" s="205"/>
      <c r="S52" s="205"/>
      <c r="T52" s="205"/>
    </row>
    <row r="53" spans="1:20" ht="15.75" customHeight="1">
      <c r="A53" s="5" t="s">
        <v>3</v>
      </c>
      <c r="B53" s="17" t="s">
        <v>63</v>
      </c>
      <c r="C53" s="5"/>
      <c r="D53" s="103" t="s">
        <v>1</v>
      </c>
      <c r="E53" s="33"/>
      <c r="F53" s="14">
        <f>E53</f>
        <v>0</v>
      </c>
      <c r="H53" s="241"/>
      <c r="I53" s="205"/>
      <c r="J53" s="246"/>
      <c r="K53" s="205"/>
      <c r="L53" s="209"/>
      <c r="M53" s="205"/>
      <c r="O53" s="205"/>
      <c r="P53" s="205"/>
      <c r="Q53" s="205"/>
      <c r="R53" s="205"/>
      <c r="S53" s="205"/>
      <c r="T53" s="205"/>
    </row>
    <row r="54" spans="1:20" ht="15.75" customHeight="1">
      <c r="A54" s="5"/>
      <c r="B54" s="37"/>
      <c r="C54" s="5"/>
      <c r="D54" s="103"/>
      <c r="E54" s="14"/>
      <c r="F54" s="14"/>
      <c r="H54" s="241"/>
      <c r="I54" s="205"/>
      <c r="J54" s="246"/>
      <c r="K54" s="205"/>
      <c r="L54" s="209"/>
      <c r="M54" s="205"/>
      <c r="N54" s="205">
        <f>D54*M54</f>
        <v>0</v>
      </c>
      <c r="O54" s="205"/>
      <c r="P54" s="205"/>
      <c r="Q54" s="205"/>
      <c r="R54" s="205"/>
      <c r="S54" s="205"/>
      <c r="T54" s="205"/>
    </row>
    <row r="55" spans="1:20" ht="15.75" customHeight="1">
      <c r="A55" s="5"/>
      <c r="B55" s="79" t="s">
        <v>69</v>
      </c>
      <c r="C55" s="5"/>
      <c r="D55" s="103"/>
      <c r="E55" s="98"/>
      <c r="F55" s="14"/>
      <c r="H55" s="241"/>
      <c r="I55" s="205"/>
      <c r="J55" s="246"/>
      <c r="K55" s="205"/>
      <c r="L55" s="209"/>
      <c r="M55" s="205"/>
      <c r="N55" s="205">
        <f>D55*M55</f>
        <v>0</v>
      </c>
      <c r="O55" s="205"/>
      <c r="P55" s="205"/>
      <c r="Q55" s="205"/>
      <c r="R55" s="205"/>
      <c r="S55" s="205"/>
      <c r="T55" s="205"/>
    </row>
    <row r="56" spans="1:20" ht="15.75" customHeight="1">
      <c r="A56" s="5"/>
      <c r="B56" s="41" t="s">
        <v>136</v>
      </c>
      <c r="C56" s="5"/>
      <c r="D56" s="103" t="s">
        <v>1</v>
      </c>
      <c r="E56" s="98"/>
      <c r="F56" s="14"/>
      <c r="H56" s="241"/>
      <c r="I56" s="205"/>
      <c r="J56" s="246"/>
      <c r="K56" s="205"/>
      <c r="L56" s="209"/>
      <c r="M56" s="205"/>
      <c r="O56" s="205"/>
      <c r="P56" s="205"/>
      <c r="Q56" s="205"/>
      <c r="R56" s="205"/>
      <c r="S56" s="205"/>
      <c r="T56" s="205"/>
    </row>
    <row r="57" spans="1:20" ht="15.75" customHeight="1">
      <c r="A57" s="5"/>
      <c r="B57" s="41" t="s">
        <v>99</v>
      </c>
      <c r="C57" s="5"/>
      <c r="D57" s="103"/>
      <c r="E57" s="98"/>
      <c r="F57" s="14"/>
      <c r="H57" s="241">
        <f t="shared" si="3"/>
        <v>0</v>
      </c>
      <c r="I57" s="205"/>
      <c r="J57" s="246">
        <f t="shared" si="4"/>
        <v>0</v>
      </c>
      <c r="K57" s="205"/>
      <c r="L57" s="209">
        <f>K57*D57</f>
        <v>0</v>
      </c>
      <c r="M57" s="205"/>
      <c r="N57" s="205">
        <f>D57*M57</f>
        <v>0</v>
      </c>
      <c r="O57" s="205"/>
      <c r="P57" s="205">
        <f>O57*D57</f>
        <v>0</v>
      </c>
      <c r="Q57" s="205"/>
      <c r="R57" s="205">
        <f>Q57*D57</f>
        <v>0</v>
      </c>
      <c r="S57" s="205"/>
      <c r="T57" s="205">
        <f>S57*D57</f>
        <v>0</v>
      </c>
    </row>
    <row r="58" spans="1:20" ht="15.75" customHeight="1">
      <c r="A58" s="5"/>
      <c r="B58" s="40"/>
      <c r="C58" s="5"/>
      <c r="D58" s="103"/>
      <c r="E58" s="98"/>
      <c r="F58" s="14"/>
      <c r="H58" s="241">
        <f t="shared" si="3"/>
        <v>0</v>
      </c>
      <c r="I58" s="205"/>
      <c r="J58" s="246">
        <f t="shared" si="4"/>
        <v>0</v>
      </c>
      <c r="K58" s="205"/>
      <c r="L58" s="209">
        <f>K58*D58</f>
        <v>0</v>
      </c>
      <c r="M58" s="205"/>
      <c r="N58" s="205">
        <f>D58*M58</f>
        <v>0</v>
      </c>
      <c r="O58" s="205"/>
      <c r="P58" s="205">
        <f>O58*D58</f>
        <v>0</v>
      </c>
      <c r="Q58" s="205"/>
      <c r="R58" s="205">
        <f>Q58*D58</f>
        <v>0</v>
      </c>
      <c r="S58" s="205"/>
      <c r="T58" s="205">
        <f>S58*D58</f>
        <v>0</v>
      </c>
    </row>
    <row r="59" spans="1:20" ht="15.75" customHeight="1">
      <c r="A59" s="70" t="s">
        <v>4</v>
      </c>
      <c r="B59" s="71" t="s">
        <v>48</v>
      </c>
      <c r="C59" s="5" t="s">
        <v>20</v>
      </c>
      <c r="D59" s="103">
        <v>12</v>
      </c>
      <c r="E59" s="98">
        <v>30000</v>
      </c>
      <c r="F59" s="14">
        <f>E59*D59</f>
        <v>360000</v>
      </c>
      <c r="G59">
        <v>1400</v>
      </c>
      <c r="H59" s="241">
        <f t="shared" si="3"/>
        <v>16800</v>
      </c>
      <c r="I59" s="205">
        <v>83000</v>
      </c>
      <c r="J59" s="246">
        <f t="shared" si="4"/>
        <v>996000</v>
      </c>
      <c r="K59" s="205">
        <v>85000</v>
      </c>
      <c r="L59" s="209">
        <f>K59*D59</f>
        <v>1020000</v>
      </c>
      <c r="M59" s="205">
        <v>120000</v>
      </c>
      <c r="N59" s="205">
        <f>D59*M59</f>
        <v>1440000</v>
      </c>
      <c r="O59" s="205"/>
      <c r="P59" s="205">
        <f>O59*D59</f>
        <v>0</v>
      </c>
      <c r="Q59" s="205"/>
      <c r="R59" s="205">
        <f>Q59*D59</f>
        <v>0</v>
      </c>
      <c r="S59" s="205"/>
      <c r="T59" s="205">
        <f>S59*D59</f>
        <v>0</v>
      </c>
    </row>
    <row r="60" spans="1:20" ht="15.75" customHeight="1">
      <c r="A60" s="5"/>
      <c r="B60" s="39"/>
      <c r="C60" s="5"/>
      <c r="D60" s="103"/>
      <c r="E60" s="9"/>
      <c r="F60" s="14"/>
      <c r="H60" s="241">
        <f t="shared" si="3"/>
        <v>0</v>
      </c>
      <c r="I60" s="205"/>
      <c r="J60" s="246">
        <f t="shared" si="4"/>
        <v>0</v>
      </c>
      <c r="K60" s="205"/>
      <c r="L60" s="209">
        <f>K60*D60</f>
        <v>0</v>
      </c>
      <c r="M60" s="205"/>
      <c r="N60" s="205">
        <f>D60*M60</f>
        <v>0</v>
      </c>
      <c r="O60" s="205"/>
      <c r="P60" s="205">
        <f>O60*D60</f>
        <v>0</v>
      </c>
      <c r="Q60" s="205"/>
      <c r="R60" s="205">
        <f>Q60*D60</f>
        <v>0</v>
      </c>
      <c r="S60" s="205"/>
      <c r="T60" s="205">
        <f>S60*D60</f>
        <v>0</v>
      </c>
    </row>
    <row r="61" spans="1:20" ht="15.75" customHeight="1">
      <c r="A61" s="5"/>
      <c r="B61" s="52" t="s">
        <v>164</v>
      </c>
      <c r="C61" s="5"/>
      <c r="D61" s="103"/>
      <c r="E61" s="9"/>
      <c r="F61" s="14"/>
      <c r="H61" s="241">
        <f t="shared" si="3"/>
        <v>0</v>
      </c>
      <c r="I61" s="205"/>
      <c r="J61" s="246">
        <f t="shared" si="4"/>
        <v>0</v>
      </c>
      <c r="K61" s="205"/>
      <c r="L61" s="209">
        <f>K61*D61</f>
        <v>0</v>
      </c>
      <c r="M61" s="205"/>
      <c r="N61" s="205">
        <f>D61*M61</f>
        <v>0</v>
      </c>
      <c r="O61" s="205"/>
      <c r="P61" s="205">
        <f>O61*D61</f>
        <v>0</v>
      </c>
      <c r="Q61" s="205"/>
      <c r="R61" s="205">
        <f>Q61*D61</f>
        <v>0</v>
      </c>
      <c r="S61" s="205"/>
      <c r="T61" s="205">
        <f>S61*D61</f>
        <v>0</v>
      </c>
    </row>
    <row r="62" spans="1:20" ht="15.75" customHeight="1">
      <c r="A62" s="5"/>
      <c r="B62" s="40" t="s">
        <v>120</v>
      </c>
      <c r="C62" s="5"/>
      <c r="D62" s="103"/>
      <c r="E62" s="9"/>
      <c r="F62" s="14"/>
      <c r="H62" s="241">
        <f t="shared" si="3"/>
        <v>0</v>
      </c>
      <c r="I62" s="205"/>
      <c r="J62" s="246">
        <f t="shared" si="4"/>
        <v>0</v>
      </c>
      <c r="K62" s="205"/>
      <c r="L62" s="209">
        <f>K62*D62</f>
        <v>0</v>
      </c>
      <c r="M62" s="205"/>
      <c r="N62" s="205">
        <f>D62*M62</f>
        <v>0</v>
      </c>
      <c r="O62" s="205"/>
      <c r="P62" s="205">
        <f>O62*D62</f>
        <v>0</v>
      </c>
      <c r="Q62" s="205"/>
      <c r="R62" s="205">
        <f>Q62*D62</f>
        <v>0</v>
      </c>
      <c r="S62" s="205"/>
      <c r="T62" s="205">
        <f>S62*D62</f>
        <v>0</v>
      </c>
    </row>
    <row r="63" spans="1:20" ht="15.75" customHeight="1">
      <c r="A63" s="5"/>
      <c r="C63" s="5"/>
      <c r="D63" s="103"/>
      <c r="E63" s="9"/>
      <c r="F63" s="14"/>
      <c r="H63" s="241">
        <f t="shared" si="3"/>
        <v>0</v>
      </c>
      <c r="I63" s="205"/>
      <c r="J63" s="246">
        <f t="shared" si="4"/>
        <v>0</v>
      </c>
      <c r="K63" s="205"/>
      <c r="L63" s="209">
        <f>K63*D63</f>
        <v>0</v>
      </c>
      <c r="M63" s="205"/>
      <c r="N63" s="205">
        <f>D63*M63</f>
        <v>0</v>
      </c>
      <c r="O63" s="205"/>
      <c r="P63" s="205">
        <f>O63*D63</f>
        <v>0</v>
      </c>
      <c r="Q63" s="205"/>
      <c r="R63" s="205">
        <f>Q63*D63</f>
        <v>0</v>
      </c>
      <c r="S63" s="205"/>
      <c r="T63" s="205">
        <f>S63*D63</f>
        <v>0</v>
      </c>
    </row>
    <row r="64" spans="1:20" ht="15.75" customHeight="1">
      <c r="A64" s="5" t="s">
        <v>5</v>
      </c>
      <c r="B64" s="25" t="s">
        <v>157</v>
      </c>
      <c r="C64" s="5"/>
      <c r="D64" s="103"/>
      <c r="E64" s="9"/>
      <c r="F64" s="14"/>
      <c r="H64" s="241">
        <f t="shared" si="3"/>
        <v>0</v>
      </c>
      <c r="I64" s="205"/>
      <c r="J64" s="246">
        <f t="shared" si="4"/>
        <v>0</v>
      </c>
      <c r="K64" s="205"/>
      <c r="L64" s="209">
        <f>K64*D64</f>
        <v>0</v>
      </c>
      <c r="M64" s="205"/>
      <c r="N64" s="205">
        <f>D64*M64</f>
        <v>0</v>
      </c>
      <c r="O64" s="205"/>
      <c r="P64" s="205">
        <f>O64*D64</f>
        <v>0</v>
      </c>
      <c r="Q64" s="205"/>
      <c r="R64" s="205">
        <f>Q64*D64</f>
        <v>0</v>
      </c>
      <c r="S64" s="205"/>
      <c r="T64" s="205">
        <f>S64*D64</f>
        <v>0</v>
      </c>
    </row>
    <row r="65" spans="1:20" ht="15.75" customHeight="1">
      <c r="A65" s="5"/>
      <c r="B65" s="25" t="s">
        <v>158</v>
      </c>
      <c r="C65" s="5"/>
      <c r="D65" s="103"/>
      <c r="E65" s="9"/>
      <c r="F65" s="14"/>
      <c r="H65" s="241">
        <f t="shared" si="3"/>
        <v>0</v>
      </c>
      <c r="I65" s="205"/>
      <c r="J65" s="246">
        <f t="shared" si="4"/>
        <v>0</v>
      </c>
      <c r="K65" s="205"/>
      <c r="L65" s="209">
        <f>K65*D65</f>
        <v>0</v>
      </c>
      <c r="M65" s="205"/>
      <c r="N65" s="205">
        <f>D65*M65</f>
        <v>0</v>
      </c>
      <c r="O65" s="205"/>
      <c r="P65" s="205">
        <f>O65*D65</f>
        <v>0</v>
      </c>
      <c r="Q65" s="205"/>
      <c r="R65" s="205">
        <f>Q65*D65</f>
        <v>0</v>
      </c>
      <c r="S65" s="205"/>
      <c r="T65" s="205">
        <f>S65*D65</f>
        <v>0</v>
      </c>
    </row>
    <row r="66" spans="1:20" ht="15.75" customHeight="1">
      <c r="A66" s="5"/>
      <c r="B66" s="49" t="s">
        <v>159</v>
      </c>
      <c r="C66" s="5" t="s">
        <v>8</v>
      </c>
      <c r="D66" s="103">
        <v>216</v>
      </c>
      <c r="E66" s="9">
        <v>3000</v>
      </c>
      <c r="F66" s="14">
        <f>E66*D66</f>
        <v>648000</v>
      </c>
      <c r="G66">
        <v>1200</v>
      </c>
      <c r="H66" s="241">
        <f t="shared" si="3"/>
        <v>259200</v>
      </c>
      <c r="I66" s="205">
        <v>9500</v>
      </c>
      <c r="J66" s="246">
        <f t="shared" si="4"/>
        <v>2052000</v>
      </c>
      <c r="K66" s="205">
        <v>9500</v>
      </c>
      <c r="L66" s="209">
        <f>K66*D66</f>
        <v>2052000</v>
      </c>
      <c r="M66" s="205">
        <v>2100</v>
      </c>
      <c r="N66" s="205">
        <f>D66*M66</f>
        <v>453600</v>
      </c>
      <c r="O66" s="205"/>
      <c r="P66" s="205">
        <f>O66*D66</f>
        <v>0</v>
      </c>
      <c r="Q66" s="205"/>
      <c r="R66" s="205">
        <f>Q66*D66</f>
        <v>0</v>
      </c>
      <c r="S66" s="205"/>
      <c r="T66" s="205">
        <f>S66*D66</f>
        <v>0</v>
      </c>
    </row>
    <row r="67" spans="1:20" ht="15.75" customHeight="1">
      <c r="A67" s="5"/>
      <c r="B67" s="25"/>
      <c r="C67" s="5"/>
      <c r="D67" s="103"/>
      <c r="E67" s="98"/>
      <c r="F67" s="14"/>
      <c r="H67" s="241">
        <f t="shared" si="3"/>
        <v>0</v>
      </c>
      <c r="I67" s="205"/>
      <c r="J67" s="246">
        <f t="shared" si="4"/>
        <v>0</v>
      </c>
      <c r="K67" s="205"/>
      <c r="L67" s="209">
        <f>K67*D67</f>
        <v>0</v>
      </c>
      <c r="M67" s="205"/>
      <c r="N67" s="205">
        <f>D67*M67</f>
        <v>0</v>
      </c>
      <c r="O67" s="205"/>
      <c r="P67" s="205">
        <f>O67*D67</f>
        <v>0</v>
      </c>
      <c r="Q67" s="205"/>
      <c r="R67" s="205">
        <f>Q67*D67</f>
        <v>0</v>
      </c>
      <c r="S67" s="205"/>
      <c r="T67" s="205">
        <f>S67*D67</f>
        <v>0</v>
      </c>
    </row>
    <row r="68" spans="1:20" ht="15.75" customHeight="1">
      <c r="A68" s="5"/>
      <c r="B68" s="50" t="s">
        <v>153</v>
      </c>
      <c r="C68" s="69"/>
      <c r="D68" s="103"/>
      <c r="E68" s="98"/>
      <c r="F68" s="14"/>
      <c r="H68" s="241">
        <f t="shared" si="3"/>
        <v>0</v>
      </c>
      <c r="I68" s="205"/>
      <c r="J68" s="246">
        <f t="shared" si="4"/>
        <v>0</v>
      </c>
      <c r="K68" s="205"/>
      <c r="L68" s="209">
        <f>K68*D68</f>
        <v>0</v>
      </c>
      <c r="M68" s="205"/>
      <c r="N68" s="205">
        <f>D68*M68</f>
        <v>0</v>
      </c>
      <c r="O68" s="205"/>
      <c r="P68" s="205">
        <f>O68*D68</f>
        <v>0</v>
      </c>
      <c r="Q68" s="205"/>
      <c r="R68" s="205">
        <f>Q68*D68</f>
        <v>0</v>
      </c>
      <c r="S68" s="205"/>
      <c r="T68" s="205">
        <f>S68*D68</f>
        <v>0</v>
      </c>
    </row>
    <row r="69" spans="1:20" ht="15.75" customHeight="1">
      <c r="A69" s="5"/>
      <c r="B69" s="41"/>
      <c r="C69" s="5"/>
      <c r="D69" s="103"/>
      <c r="E69" s="98"/>
      <c r="F69" s="14"/>
      <c r="H69" s="241">
        <f t="shared" si="3"/>
        <v>0</v>
      </c>
      <c r="I69" s="205"/>
      <c r="J69" s="246">
        <f t="shared" si="4"/>
        <v>0</v>
      </c>
      <c r="K69" s="205"/>
      <c r="L69" s="209">
        <f>K69*D69</f>
        <v>0</v>
      </c>
      <c r="M69" s="205"/>
      <c r="N69" s="205">
        <f>D69*M69</f>
        <v>0</v>
      </c>
      <c r="O69" s="205"/>
      <c r="P69" s="205">
        <f>O69*D69</f>
        <v>0</v>
      </c>
      <c r="Q69" s="205"/>
      <c r="R69" s="205">
        <f>Q69*D69</f>
        <v>0</v>
      </c>
      <c r="S69" s="205"/>
      <c r="T69" s="205">
        <f>S69*D69</f>
        <v>0</v>
      </c>
    </row>
    <row r="70" spans="1:20" ht="15.75" customHeight="1">
      <c r="A70" s="5" t="s">
        <v>6</v>
      </c>
      <c r="B70" s="99" t="s">
        <v>154</v>
      </c>
      <c r="C70" s="5"/>
      <c r="D70" s="103"/>
      <c r="E70" s="98"/>
      <c r="F70" s="14"/>
      <c r="H70" s="241">
        <f t="shared" si="3"/>
        <v>0</v>
      </c>
      <c r="I70" s="205"/>
      <c r="J70" s="246">
        <f t="shared" si="4"/>
        <v>0</v>
      </c>
      <c r="K70" s="205"/>
      <c r="L70" s="209">
        <f>K70*D70</f>
        <v>0</v>
      </c>
      <c r="M70" s="205"/>
      <c r="N70" s="205">
        <f>D70*M70</f>
        <v>0</v>
      </c>
      <c r="O70" s="205"/>
      <c r="P70" s="205">
        <f>O70*D70</f>
        <v>0</v>
      </c>
      <c r="Q70" s="205"/>
      <c r="R70" s="205">
        <f>Q70*D70</f>
        <v>0</v>
      </c>
      <c r="S70" s="205"/>
      <c r="T70" s="205">
        <f>S70*D70</f>
        <v>0</v>
      </c>
    </row>
    <row r="71" spans="1:20" ht="15.75" customHeight="1">
      <c r="A71" s="5"/>
      <c r="B71" s="25" t="s">
        <v>155</v>
      </c>
      <c r="C71" s="5"/>
      <c r="D71" s="103"/>
      <c r="E71" s="98"/>
      <c r="F71" s="14"/>
      <c r="H71" s="241">
        <f t="shared" si="3"/>
        <v>0</v>
      </c>
      <c r="I71" s="205"/>
      <c r="J71" s="246">
        <f t="shared" si="4"/>
        <v>0</v>
      </c>
      <c r="K71" s="205"/>
      <c r="L71" s="209">
        <f>K71*D71</f>
        <v>0</v>
      </c>
      <c r="M71" s="205"/>
      <c r="N71" s="205">
        <f>D71*M71</f>
        <v>0</v>
      </c>
      <c r="O71" s="205"/>
      <c r="P71" s="205">
        <f>O71*D71</f>
        <v>0</v>
      </c>
      <c r="Q71" s="205"/>
      <c r="R71" s="205">
        <f>Q71*D71</f>
        <v>0</v>
      </c>
      <c r="S71" s="205"/>
      <c r="T71" s="205">
        <f>S71*D71</f>
        <v>0</v>
      </c>
    </row>
    <row r="72" spans="1:20" ht="15.75" customHeight="1">
      <c r="A72" s="5"/>
      <c r="B72" s="25" t="s">
        <v>156</v>
      </c>
      <c r="C72" s="5"/>
      <c r="D72" s="103"/>
      <c r="E72" s="98"/>
      <c r="F72" s="14"/>
      <c r="H72" s="241">
        <f t="shared" si="3"/>
        <v>0</v>
      </c>
      <c r="I72" s="205"/>
      <c r="J72" s="246">
        <f t="shared" si="4"/>
        <v>0</v>
      </c>
      <c r="K72" s="205"/>
      <c r="L72" s="209">
        <f>K72*D72</f>
        <v>0</v>
      </c>
      <c r="M72" s="205"/>
      <c r="N72" s="205">
        <f>D72*M72</f>
        <v>0</v>
      </c>
      <c r="O72" s="205"/>
      <c r="P72" s="205">
        <f>O72*D72</f>
        <v>0</v>
      </c>
      <c r="Q72" s="205"/>
      <c r="R72" s="205">
        <f>Q72*D72</f>
        <v>0</v>
      </c>
      <c r="S72" s="205"/>
      <c r="T72" s="205">
        <f>S72*D72</f>
        <v>0</v>
      </c>
    </row>
    <row r="73" spans="1:20" ht="15.75" customHeight="1">
      <c r="A73" s="5"/>
      <c r="B73" s="25" t="s">
        <v>113</v>
      </c>
      <c r="C73" s="5" t="s">
        <v>8</v>
      </c>
      <c r="D73" s="103">
        <v>216</v>
      </c>
      <c r="E73" s="98">
        <v>1500</v>
      </c>
      <c r="F73" s="14">
        <f>E73*D73</f>
        <v>324000</v>
      </c>
      <c r="G73">
        <v>3700</v>
      </c>
      <c r="H73" s="241">
        <f t="shared" si="3"/>
        <v>799200</v>
      </c>
      <c r="I73" s="205">
        <v>2000</v>
      </c>
      <c r="J73" s="246">
        <f t="shared" si="4"/>
        <v>432000</v>
      </c>
      <c r="K73" s="205">
        <v>4500</v>
      </c>
      <c r="L73" s="209">
        <f>K73*D73</f>
        <v>972000</v>
      </c>
      <c r="M73" s="205">
        <v>2000</v>
      </c>
      <c r="N73" s="205">
        <f>D73*M73</f>
        <v>432000</v>
      </c>
      <c r="O73" s="205"/>
      <c r="P73" s="205">
        <f>O73*D73</f>
        <v>0</v>
      </c>
      <c r="Q73" s="205"/>
      <c r="R73" s="205">
        <f>Q73*D73</f>
        <v>0</v>
      </c>
      <c r="S73" s="205"/>
      <c r="T73" s="205">
        <f>S73*D73</f>
        <v>0</v>
      </c>
    </row>
    <row r="74" spans="1:20" ht="15.75" customHeight="1">
      <c r="A74" s="5"/>
      <c r="B74" s="25"/>
      <c r="C74" s="5"/>
      <c r="D74" s="103"/>
      <c r="E74" s="98"/>
      <c r="F74" s="14"/>
      <c r="H74" s="241">
        <f t="shared" si="3"/>
        <v>0</v>
      </c>
      <c r="I74" s="205"/>
      <c r="J74" s="246">
        <f t="shared" si="4"/>
        <v>0</v>
      </c>
      <c r="K74" s="205"/>
      <c r="L74" s="209">
        <f>K74*D74</f>
        <v>0</v>
      </c>
      <c r="M74" s="205"/>
      <c r="N74" s="205">
        <f>D74*M74</f>
        <v>0</v>
      </c>
      <c r="O74" s="205"/>
      <c r="P74" s="205">
        <f>O74*D74</f>
        <v>0</v>
      </c>
      <c r="Q74" s="205"/>
      <c r="R74" s="205">
        <f>Q74*D74</f>
        <v>0</v>
      </c>
      <c r="S74" s="205"/>
      <c r="T74" s="205">
        <f>S74*D74</f>
        <v>0</v>
      </c>
    </row>
    <row r="75" spans="1:20" ht="15.75" customHeight="1">
      <c r="A75" s="5"/>
      <c r="B75" s="41" t="s">
        <v>23</v>
      </c>
      <c r="C75" s="5"/>
      <c r="D75" s="103"/>
      <c r="E75" s="98"/>
      <c r="F75" s="14"/>
      <c r="H75" s="241">
        <f t="shared" si="3"/>
        <v>0</v>
      </c>
      <c r="I75" s="205"/>
      <c r="J75" s="246">
        <f t="shared" si="4"/>
        <v>0</v>
      </c>
      <c r="K75" s="205"/>
      <c r="L75" s="209">
        <f>K75*D75</f>
        <v>0</v>
      </c>
      <c r="M75" s="205"/>
      <c r="N75" s="205">
        <f>D75*M75</f>
        <v>0</v>
      </c>
      <c r="O75" s="205"/>
      <c r="P75" s="205">
        <f>O75*D75</f>
        <v>0</v>
      </c>
      <c r="Q75" s="205"/>
      <c r="R75" s="205">
        <f>Q75*D75</f>
        <v>0</v>
      </c>
      <c r="S75" s="205"/>
      <c r="T75" s="205">
        <f>S75*D75</f>
        <v>0</v>
      </c>
    </row>
    <row r="76" spans="1:20" ht="15.75" customHeight="1">
      <c r="A76" s="5"/>
      <c r="B76" s="25"/>
      <c r="C76" s="5"/>
      <c r="D76" s="101"/>
      <c r="E76" s="98"/>
      <c r="F76" s="14"/>
      <c r="H76" s="241">
        <f t="shared" si="3"/>
        <v>0</v>
      </c>
      <c r="I76" s="205"/>
      <c r="J76" s="246">
        <f t="shared" si="4"/>
        <v>0</v>
      </c>
      <c r="K76" s="205"/>
      <c r="L76" s="209">
        <f>K76*D76</f>
        <v>0</v>
      </c>
      <c r="M76" s="205"/>
      <c r="N76" s="205">
        <f>D76*M76</f>
        <v>0</v>
      </c>
      <c r="O76" s="205"/>
      <c r="P76" s="205">
        <f>O76*D76</f>
        <v>0</v>
      </c>
      <c r="Q76" s="205"/>
      <c r="R76" s="205">
        <f>Q76*D76</f>
        <v>0</v>
      </c>
      <c r="S76" s="205"/>
      <c r="T76" s="205">
        <f>S76*D76</f>
        <v>0</v>
      </c>
    </row>
    <row r="77" spans="1:20" ht="15.75" customHeight="1">
      <c r="A77" s="5" t="s">
        <v>7</v>
      </c>
      <c r="B77" s="25" t="s">
        <v>137</v>
      </c>
      <c r="C77" s="5" t="s">
        <v>10</v>
      </c>
      <c r="D77" s="101">
        <v>60</v>
      </c>
      <c r="E77" s="98">
        <v>2500</v>
      </c>
      <c r="F77" s="14">
        <f>E77*D77</f>
        <v>150000</v>
      </c>
      <c r="G77">
        <v>2050</v>
      </c>
      <c r="H77" s="241">
        <f t="shared" si="3"/>
        <v>123000</v>
      </c>
      <c r="I77" s="205">
        <v>2000</v>
      </c>
      <c r="J77" s="246">
        <f t="shared" si="4"/>
        <v>120000</v>
      </c>
      <c r="K77" s="205">
        <v>1850</v>
      </c>
      <c r="L77" s="209">
        <f>K77*D77</f>
        <v>111000</v>
      </c>
      <c r="M77" s="205">
        <v>0</v>
      </c>
      <c r="N77" s="205">
        <f>D77*M77</f>
        <v>0</v>
      </c>
      <c r="O77" s="205"/>
      <c r="P77" s="205">
        <f>O77*D77</f>
        <v>0</v>
      </c>
      <c r="Q77" s="205"/>
      <c r="R77" s="205">
        <f>Q77*D77</f>
        <v>0</v>
      </c>
      <c r="S77" s="205"/>
      <c r="T77" s="205">
        <f>S77*D77</f>
        <v>0</v>
      </c>
    </row>
    <row r="78" spans="1:20" ht="15.75" customHeight="1">
      <c r="A78" s="5"/>
      <c r="B78" s="25"/>
      <c r="C78" s="5"/>
      <c r="D78" s="101"/>
      <c r="E78" s="98"/>
      <c r="F78" s="14"/>
      <c r="H78" s="241">
        <f t="shared" si="3"/>
        <v>0</v>
      </c>
      <c r="I78" s="205"/>
      <c r="J78" s="246">
        <f t="shared" si="4"/>
        <v>0</v>
      </c>
      <c r="K78" s="205"/>
      <c r="L78" s="209">
        <f>K78*D78</f>
        <v>0</v>
      </c>
      <c r="M78" s="205"/>
      <c r="N78" s="205">
        <f>D78*M78</f>
        <v>0</v>
      </c>
      <c r="O78" s="205"/>
      <c r="P78" s="205">
        <f>O78*D78</f>
        <v>0</v>
      </c>
      <c r="Q78" s="205"/>
      <c r="R78" s="205">
        <f>Q78*D78</f>
        <v>0</v>
      </c>
      <c r="S78" s="205"/>
      <c r="T78" s="205">
        <f>S78*D78</f>
        <v>0</v>
      </c>
    </row>
    <row r="79" spans="1:20" ht="15.75" customHeight="1">
      <c r="A79" s="22"/>
      <c r="B79" s="23"/>
      <c r="C79" s="2"/>
      <c r="D79" s="106"/>
      <c r="E79" s="61"/>
      <c r="F79" s="51"/>
      <c r="N79" s="205">
        <f>D79*M79</f>
        <v>0</v>
      </c>
    </row>
    <row r="80" spans="1:20" ht="15.75" customHeight="1">
      <c r="A80" s="39" t="s">
        <v>36</v>
      </c>
      <c r="B80" s="56"/>
      <c r="C80" s="7"/>
      <c r="D80" s="107"/>
      <c r="E80" s="42" t="s">
        <v>9</v>
      </c>
      <c r="F80" s="14">
        <f>SUM(F46:F78)</f>
        <v>1546800</v>
      </c>
      <c r="G80" t="s">
        <v>9</v>
      </c>
      <c r="H80" s="240">
        <f>SUM(H46:H78)</f>
        <v>1306200</v>
      </c>
      <c r="I80" t="s">
        <v>9</v>
      </c>
      <c r="J80" s="245">
        <f>SUM(J46:J78)</f>
        <v>3708000</v>
      </c>
      <c r="K80" t="s">
        <v>9</v>
      </c>
      <c r="L80" s="208">
        <f>SUM(L46:L78)</f>
        <v>4230600</v>
      </c>
      <c r="M80" t="s">
        <v>9</v>
      </c>
      <c r="N80" s="205">
        <f>SUM(N57:N79,N48)</f>
        <v>2433600</v>
      </c>
      <c r="O80" t="s">
        <v>9</v>
      </c>
      <c r="P80">
        <f>SUM(P46:P78)</f>
        <v>0</v>
      </c>
      <c r="Q80" t="s">
        <v>9</v>
      </c>
      <c r="R80">
        <f>SUM(R46:R78)</f>
        <v>0</v>
      </c>
      <c r="S80" t="s">
        <v>9</v>
      </c>
      <c r="T80">
        <f>SUM(T46:T78)</f>
        <v>0</v>
      </c>
    </row>
    <row r="81" spans="1:22" ht="15.75" customHeight="1">
      <c r="A81" s="81"/>
      <c r="B81" s="28"/>
      <c r="C81" s="72"/>
      <c r="D81" s="108"/>
      <c r="E81" s="45"/>
      <c r="F81" s="34"/>
    </row>
    <row r="82" spans="1:22" ht="15.75" customHeight="1">
      <c r="A82" s="22"/>
      <c r="B82" s="97"/>
      <c r="C82" s="2"/>
      <c r="D82" s="102"/>
      <c r="E82" s="60"/>
      <c r="F82" s="3"/>
    </row>
    <row r="83" spans="1:22" ht="15.75" customHeight="1">
      <c r="A83" s="16" t="s">
        <v>1</v>
      </c>
      <c r="B83" s="5" t="s">
        <v>28</v>
      </c>
      <c r="C83" s="7" t="s">
        <v>12</v>
      </c>
      <c r="D83" s="103" t="s">
        <v>14</v>
      </c>
      <c r="E83" s="21" t="s">
        <v>13</v>
      </c>
      <c r="F83" s="8" t="s">
        <v>19</v>
      </c>
      <c r="G83" t="s">
        <v>13</v>
      </c>
      <c r="H83" s="240" t="s">
        <v>19</v>
      </c>
      <c r="I83" t="s">
        <v>13</v>
      </c>
      <c r="J83" s="245" t="s">
        <v>19</v>
      </c>
      <c r="K83" t="s">
        <v>13</v>
      </c>
      <c r="L83" s="208" t="s">
        <v>19</v>
      </c>
      <c r="M83" t="s">
        <v>13</v>
      </c>
      <c r="N83" s="205" t="s">
        <v>19</v>
      </c>
      <c r="O83" t="s">
        <v>13</v>
      </c>
      <c r="P83" t="s">
        <v>19</v>
      </c>
      <c r="Q83" t="s">
        <v>13</v>
      </c>
      <c r="R83" t="s">
        <v>19</v>
      </c>
      <c r="S83" t="s">
        <v>13</v>
      </c>
      <c r="T83" t="s">
        <v>19</v>
      </c>
    </row>
    <row r="84" spans="1:22" ht="15.75" customHeight="1">
      <c r="A84" s="27"/>
      <c r="B84" s="32"/>
      <c r="C84" s="11"/>
      <c r="D84" s="104"/>
      <c r="E84" s="45"/>
      <c r="F84" s="34"/>
    </row>
    <row r="85" spans="1:22" ht="15.75" customHeight="1">
      <c r="A85" s="5"/>
      <c r="B85" s="41" t="s">
        <v>198</v>
      </c>
      <c r="C85" s="5"/>
      <c r="D85" s="103"/>
      <c r="E85" s="98"/>
      <c r="F85" s="98"/>
    </row>
    <row r="86" spans="1:22" ht="15.75" customHeight="1">
      <c r="A86" s="5"/>
      <c r="B86" s="25"/>
      <c r="C86" s="5"/>
      <c r="D86" s="103"/>
      <c r="E86" s="98"/>
      <c r="F86" s="98"/>
    </row>
    <row r="87" spans="1:22" ht="15.75" customHeight="1">
      <c r="A87" s="5"/>
      <c r="B87" s="96" t="s">
        <v>199</v>
      </c>
      <c r="C87" s="5"/>
      <c r="D87" s="103"/>
      <c r="E87" s="14"/>
      <c r="F87" s="14"/>
    </row>
    <row r="88" spans="1:22" ht="15.75" customHeight="1">
      <c r="A88" s="5"/>
      <c r="B88" s="15" t="s">
        <v>200</v>
      </c>
      <c r="C88" s="5"/>
      <c r="D88" s="103"/>
      <c r="E88" s="14"/>
      <c r="F88" s="14"/>
    </row>
    <row r="89" spans="1:22" ht="15.75" customHeight="1">
      <c r="A89" s="5"/>
      <c r="B89" s="15" t="s">
        <v>201</v>
      </c>
      <c r="C89" s="5"/>
      <c r="D89" s="103"/>
      <c r="E89" s="14"/>
      <c r="F89" s="14"/>
    </row>
    <row r="90" spans="1:22" ht="15.75" customHeight="1">
      <c r="A90" s="5"/>
      <c r="B90" s="18"/>
      <c r="C90" s="5"/>
      <c r="D90" s="103"/>
      <c r="E90" s="14"/>
      <c r="F90" s="14"/>
    </row>
    <row r="91" spans="1:22" ht="15.75" customHeight="1">
      <c r="A91" s="5" t="s">
        <v>0</v>
      </c>
      <c r="B91" s="18" t="s">
        <v>180</v>
      </c>
      <c r="C91" s="5" t="s">
        <v>8</v>
      </c>
      <c r="D91" s="103">
        <v>102</v>
      </c>
      <c r="E91" s="14">
        <v>22000</v>
      </c>
      <c r="F91" s="14">
        <f>E91*D91</f>
        <v>2244000</v>
      </c>
      <c r="G91" s="205">
        <v>12500</v>
      </c>
      <c r="H91" s="241">
        <f>G91*D91</f>
        <v>1275000</v>
      </c>
      <c r="I91" s="205">
        <v>12500</v>
      </c>
      <c r="J91" s="246">
        <v>1275000</v>
      </c>
      <c r="K91" s="205">
        <v>18500</v>
      </c>
      <c r="L91" s="209">
        <f>K91*D91</f>
        <v>1887000</v>
      </c>
      <c r="M91" s="205">
        <v>8000</v>
      </c>
      <c r="N91" s="205">
        <f>D91*M91</f>
        <v>816000</v>
      </c>
      <c r="O91" s="205"/>
      <c r="P91" s="205">
        <f>O91*D91</f>
        <v>0</v>
      </c>
      <c r="Q91" s="205"/>
      <c r="R91" s="205">
        <f>Q91*D91</f>
        <v>0</v>
      </c>
      <c r="S91" s="205"/>
      <c r="T91" s="205">
        <f>S91*D91</f>
        <v>0</v>
      </c>
      <c r="U91" s="205"/>
      <c r="V91" s="205"/>
    </row>
    <row r="92" spans="1:22" ht="15.75" customHeight="1">
      <c r="A92" s="5"/>
      <c r="B92" s="96"/>
      <c r="C92" s="5"/>
      <c r="D92" s="103"/>
      <c r="E92" s="14"/>
      <c r="F92" s="14"/>
      <c r="G92" s="205"/>
      <c r="H92" s="241"/>
      <c r="I92" s="205"/>
      <c r="J92" s="246"/>
      <c r="K92" s="205"/>
      <c r="L92" s="209"/>
      <c r="M92" s="205"/>
      <c r="N92" s="205">
        <f>D92*M92</f>
        <v>0</v>
      </c>
      <c r="O92" s="205"/>
      <c r="P92" s="205"/>
      <c r="Q92" s="205"/>
      <c r="R92" s="205"/>
      <c r="S92" s="205"/>
      <c r="T92" s="205"/>
      <c r="U92" s="205"/>
      <c r="V92" s="205"/>
    </row>
    <row r="93" spans="1:22" ht="15.75" customHeight="1">
      <c r="A93" s="5"/>
      <c r="B93" s="15" t="s">
        <v>138</v>
      </c>
      <c r="C93" s="5"/>
      <c r="D93" s="103"/>
      <c r="E93" s="14"/>
      <c r="F93" s="14"/>
      <c r="G93" s="205"/>
      <c r="H93" s="241"/>
      <c r="I93" s="205"/>
      <c r="J93" s="246"/>
      <c r="K93" s="205"/>
      <c r="L93" s="209"/>
      <c r="M93" s="205"/>
      <c r="N93" s="205">
        <f>D93*M93</f>
        <v>0</v>
      </c>
      <c r="O93" s="205"/>
      <c r="P93" s="205"/>
      <c r="Q93" s="205"/>
      <c r="R93" s="205"/>
      <c r="S93" s="205"/>
      <c r="T93" s="205"/>
      <c r="U93" s="205"/>
      <c r="V93" s="205"/>
    </row>
    <row r="94" spans="1:22" ht="15.75" customHeight="1">
      <c r="A94" s="5"/>
      <c r="B94" s="96" t="s">
        <v>139</v>
      </c>
      <c r="C94" s="5"/>
      <c r="D94" s="103"/>
      <c r="E94" s="14"/>
      <c r="F94" s="14"/>
      <c r="G94" s="205"/>
      <c r="H94" s="241"/>
      <c r="I94" s="205"/>
      <c r="J94" s="246"/>
      <c r="K94" s="205"/>
      <c r="L94" s="209"/>
      <c r="M94" s="205"/>
      <c r="N94" s="205">
        <f>D94*M94</f>
        <v>0</v>
      </c>
      <c r="O94" s="205"/>
      <c r="P94" s="205"/>
      <c r="Q94" s="205"/>
      <c r="R94" s="205"/>
      <c r="S94" s="205"/>
      <c r="T94" s="205"/>
      <c r="U94" s="205"/>
      <c r="V94" s="205"/>
    </row>
    <row r="95" spans="1:22" ht="15.75" customHeight="1">
      <c r="A95" s="5"/>
      <c r="B95" s="69"/>
      <c r="C95" s="5"/>
      <c r="D95" s="103"/>
      <c r="E95" s="14"/>
      <c r="F95" s="14"/>
      <c r="G95" s="205"/>
      <c r="H95" s="241"/>
      <c r="I95" s="205"/>
      <c r="J95" s="246"/>
      <c r="K95" s="205"/>
      <c r="L95" s="209"/>
      <c r="M95" s="205"/>
      <c r="N95" s="205">
        <f>D95*M95</f>
        <v>0</v>
      </c>
      <c r="O95" s="205"/>
      <c r="P95" s="205"/>
      <c r="Q95" s="205"/>
      <c r="R95" s="205"/>
      <c r="S95" s="205"/>
      <c r="T95" s="205"/>
      <c r="U95" s="205"/>
      <c r="V95" s="205"/>
    </row>
    <row r="96" spans="1:22" ht="15.75" customHeight="1">
      <c r="A96" s="5" t="s">
        <v>2</v>
      </c>
      <c r="B96" s="18" t="s">
        <v>181</v>
      </c>
      <c r="C96" s="5" t="s">
        <v>8</v>
      </c>
      <c r="D96" s="103">
        <v>72</v>
      </c>
      <c r="E96" s="14">
        <v>3000</v>
      </c>
      <c r="F96" s="14">
        <f>E96*D96</f>
        <v>216000</v>
      </c>
      <c r="G96" s="205">
        <v>3150</v>
      </c>
      <c r="H96" s="241">
        <f t="shared" ref="H96:H101" si="5">G96*D96</f>
        <v>226800</v>
      </c>
      <c r="I96" s="205">
        <v>11500</v>
      </c>
      <c r="J96" s="246">
        <f t="shared" ref="J96:J101" si="6">I96*D96</f>
        <v>828000</v>
      </c>
      <c r="K96" s="205">
        <v>3000</v>
      </c>
      <c r="L96" s="209">
        <f>K96*D96</f>
        <v>216000</v>
      </c>
      <c r="M96" s="205">
        <v>1200</v>
      </c>
      <c r="N96" s="205">
        <f>D96*M96</f>
        <v>86400</v>
      </c>
      <c r="O96" s="205"/>
      <c r="P96" s="205">
        <f>O96*D96</f>
        <v>0</v>
      </c>
      <c r="Q96" s="205"/>
      <c r="R96" s="205">
        <f>Q96*D96</f>
        <v>0</v>
      </c>
      <c r="S96" s="205"/>
      <c r="T96" s="205">
        <f>S96*D96</f>
        <v>0</v>
      </c>
      <c r="U96" s="205"/>
      <c r="V96" s="205"/>
    </row>
    <row r="97" spans="1:22" ht="15.75" customHeight="1">
      <c r="A97" s="5"/>
      <c r="B97" s="68"/>
      <c r="C97" s="5"/>
      <c r="D97" s="103"/>
      <c r="E97" s="14"/>
      <c r="F97" s="14"/>
      <c r="G97" s="205"/>
      <c r="H97" s="241"/>
      <c r="I97" s="205"/>
      <c r="J97" s="246"/>
      <c r="K97" s="205"/>
      <c r="L97" s="209"/>
      <c r="M97" s="205"/>
      <c r="N97" s="205">
        <f>D97*M97</f>
        <v>0</v>
      </c>
      <c r="O97" s="205"/>
      <c r="P97" s="205"/>
      <c r="Q97" s="205"/>
      <c r="R97" s="205"/>
      <c r="S97" s="205"/>
      <c r="T97" s="205"/>
      <c r="U97" s="205"/>
      <c r="V97" s="205"/>
    </row>
    <row r="98" spans="1:22" ht="15.75" customHeight="1">
      <c r="A98" s="5"/>
      <c r="B98" s="125" t="s">
        <v>38</v>
      </c>
      <c r="C98" s="5"/>
      <c r="D98" s="103"/>
      <c r="E98" s="14"/>
      <c r="F98" s="14"/>
      <c r="G98" s="205"/>
      <c r="H98" s="241"/>
      <c r="I98" s="205"/>
      <c r="J98" s="246"/>
      <c r="K98" s="205"/>
      <c r="L98" s="209"/>
      <c r="M98" s="205"/>
      <c r="N98" s="205">
        <f>D98*M98</f>
        <v>0</v>
      </c>
      <c r="O98" s="205"/>
      <c r="P98" s="205"/>
      <c r="Q98" s="205"/>
      <c r="R98" s="205"/>
      <c r="S98" s="205"/>
      <c r="T98" s="205"/>
      <c r="U98" s="205"/>
      <c r="V98" s="205"/>
    </row>
    <row r="99" spans="1:22" ht="15.75" customHeight="1">
      <c r="A99" s="5"/>
      <c r="B99" s="125" t="s">
        <v>140</v>
      </c>
      <c r="C99" s="5"/>
      <c r="D99" s="103"/>
      <c r="E99" s="14"/>
      <c r="F99" s="14"/>
      <c r="G99" s="205"/>
      <c r="H99" s="241"/>
      <c r="I99" s="205"/>
      <c r="J99" s="246"/>
      <c r="K99" s="205"/>
      <c r="L99" s="209"/>
      <c r="M99" s="205"/>
      <c r="N99" s="205">
        <f>D99*M99</f>
        <v>0</v>
      </c>
      <c r="O99" s="205"/>
      <c r="P99" s="205"/>
      <c r="Q99" s="205"/>
      <c r="R99" s="205"/>
      <c r="S99" s="205"/>
      <c r="T99" s="205"/>
      <c r="U99" s="205"/>
      <c r="V99" s="205"/>
    </row>
    <row r="100" spans="1:22" ht="15.75" customHeight="1">
      <c r="A100" s="5"/>
      <c r="B100" s="125"/>
      <c r="C100" s="5"/>
      <c r="D100" s="103"/>
      <c r="E100" s="14"/>
      <c r="F100" s="14"/>
      <c r="G100" s="205"/>
      <c r="H100" s="241"/>
      <c r="I100" s="205"/>
      <c r="J100" s="246"/>
      <c r="K100" s="205"/>
      <c r="L100" s="209"/>
      <c r="M100" s="205"/>
      <c r="N100" s="205">
        <f>D100*M100</f>
        <v>0</v>
      </c>
      <c r="O100" s="205"/>
      <c r="P100" s="205"/>
      <c r="Q100" s="205"/>
      <c r="R100" s="205"/>
      <c r="S100" s="205"/>
      <c r="T100" s="205"/>
      <c r="U100" s="205"/>
      <c r="V100" s="205"/>
    </row>
    <row r="101" spans="1:22" ht="15.75" customHeight="1">
      <c r="A101" s="5" t="s">
        <v>3</v>
      </c>
      <c r="B101" s="126" t="s">
        <v>141</v>
      </c>
      <c r="C101" s="5" t="s">
        <v>8</v>
      </c>
      <c r="D101" s="103">
        <v>72</v>
      </c>
      <c r="E101" s="14">
        <v>1500</v>
      </c>
      <c r="F101" s="14">
        <f>E101*D101</f>
        <v>108000</v>
      </c>
      <c r="G101" s="205">
        <v>3150</v>
      </c>
      <c r="H101" s="241">
        <f t="shared" si="5"/>
        <v>226800</v>
      </c>
      <c r="I101" s="205">
        <v>3500</v>
      </c>
      <c r="J101" s="246">
        <f t="shared" si="6"/>
        <v>252000</v>
      </c>
      <c r="K101" s="205">
        <v>2500</v>
      </c>
      <c r="L101" s="209">
        <f>K101*D101</f>
        <v>180000</v>
      </c>
      <c r="M101" s="205">
        <v>2000</v>
      </c>
      <c r="N101" s="205">
        <f>D101*M101</f>
        <v>144000</v>
      </c>
      <c r="O101" s="205"/>
      <c r="P101" s="205">
        <f>O101*D101</f>
        <v>0</v>
      </c>
      <c r="Q101" s="205"/>
      <c r="R101" s="205">
        <f>Q101*D101</f>
        <v>0</v>
      </c>
      <c r="S101" s="205"/>
      <c r="T101" s="205">
        <f>S101*D101</f>
        <v>0</v>
      </c>
      <c r="U101" s="205"/>
      <c r="V101" s="205"/>
    </row>
    <row r="102" spans="1:22" ht="15.75" customHeight="1">
      <c r="A102" s="5"/>
      <c r="B102" s="17"/>
      <c r="C102" s="5"/>
      <c r="D102" s="103"/>
      <c r="E102" s="48"/>
      <c r="F102" s="14"/>
      <c r="N102" s="205">
        <f>D102*M102</f>
        <v>0</v>
      </c>
    </row>
    <row r="103" spans="1:22" ht="15.75" customHeight="1">
      <c r="A103" s="97"/>
      <c r="B103" s="54"/>
      <c r="C103" s="97"/>
      <c r="D103" s="102"/>
      <c r="E103" s="155"/>
      <c r="F103" s="51"/>
      <c r="G103" s="205"/>
      <c r="H103" s="241"/>
      <c r="I103" s="205"/>
      <c r="J103" s="246"/>
      <c r="K103" s="205"/>
      <c r="L103" s="209"/>
      <c r="M103" s="205"/>
      <c r="N103" s="205">
        <f>D103*M103</f>
        <v>0</v>
      </c>
      <c r="O103" s="205"/>
      <c r="P103" s="205"/>
      <c r="Q103" s="205"/>
      <c r="R103" s="205"/>
      <c r="S103" s="205"/>
      <c r="T103" s="205"/>
      <c r="U103" s="205"/>
      <c r="V103" s="205"/>
    </row>
    <row r="104" spans="1:22" ht="15.75" customHeight="1">
      <c r="A104" s="16"/>
      <c r="B104" s="17" t="s">
        <v>36</v>
      </c>
      <c r="C104" s="56"/>
      <c r="D104" s="103"/>
      <c r="E104" s="67" t="s">
        <v>9</v>
      </c>
      <c r="F104" s="14">
        <f>SUM(F85:F102)</f>
        <v>2568000</v>
      </c>
      <c r="G104" s="205" t="s">
        <v>9</v>
      </c>
      <c r="H104" s="241">
        <f>SUM(H85:H102)</f>
        <v>1728600</v>
      </c>
      <c r="I104" s="205" t="s">
        <v>9</v>
      </c>
      <c r="J104" s="246">
        <f>SUM(J85:J102)</f>
        <v>2355000</v>
      </c>
      <c r="K104" s="205" t="s">
        <v>9</v>
      </c>
      <c r="L104" s="209">
        <f>SUM(L85:L102)</f>
        <v>2283000</v>
      </c>
      <c r="M104" s="205" t="s">
        <v>9</v>
      </c>
      <c r="N104" s="205">
        <f>SUM(N91:N103)</f>
        <v>1046400</v>
      </c>
      <c r="O104" s="205" t="s">
        <v>9</v>
      </c>
      <c r="P104" s="205">
        <f>SUM(P85:P102)</f>
        <v>0</v>
      </c>
      <c r="Q104" s="205" t="s">
        <v>9</v>
      </c>
      <c r="R104" s="205">
        <f>SUM(R85:R102)</f>
        <v>0</v>
      </c>
      <c r="S104" s="205" t="s">
        <v>9</v>
      </c>
      <c r="T104" s="205">
        <f>SUM(T85:T102)</f>
        <v>0</v>
      </c>
      <c r="U104" s="205"/>
      <c r="V104" s="205"/>
    </row>
    <row r="105" spans="1:22" ht="15.75" customHeight="1">
      <c r="A105" s="10"/>
      <c r="B105" s="152"/>
      <c r="C105" s="153"/>
      <c r="D105" s="104"/>
      <c r="E105" s="154"/>
      <c r="F105" s="34"/>
      <c r="G105" s="205"/>
      <c r="H105" s="241"/>
      <c r="I105" s="205"/>
      <c r="J105" s="246"/>
      <c r="K105" s="205"/>
      <c r="L105" s="209"/>
      <c r="M105" s="205"/>
      <c r="O105" s="205"/>
      <c r="P105" s="205"/>
      <c r="Q105" s="205"/>
      <c r="R105" s="205"/>
      <c r="S105" s="205"/>
      <c r="T105" s="205"/>
      <c r="U105" s="205"/>
      <c r="V105" s="205"/>
    </row>
    <row r="106" spans="1:22" ht="15.75" customHeight="1">
      <c r="A106" s="5"/>
      <c r="B106" s="96"/>
      <c r="C106" s="5"/>
      <c r="D106" s="110"/>
      <c r="E106" s="14"/>
      <c r="F106" s="14"/>
      <c r="G106" s="205"/>
      <c r="H106" s="241"/>
      <c r="I106" s="205"/>
      <c r="J106" s="246"/>
      <c r="K106" s="205"/>
      <c r="L106" s="209"/>
      <c r="M106" s="205"/>
      <c r="O106" s="205"/>
      <c r="P106" s="205"/>
      <c r="Q106" s="205"/>
      <c r="R106" s="205"/>
      <c r="S106" s="205"/>
      <c r="T106" s="205"/>
      <c r="U106" s="205"/>
      <c r="V106" s="205"/>
    </row>
    <row r="107" spans="1:22" ht="15.75" customHeight="1">
      <c r="A107" s="5"/>
      <c r="B107" s="55" t="s">
        <v>17</v>
      </c>
      <c r="C107" s="5"/>
      <c r="D107" s="111" t="s">
        <v>18</v>
      </c>
      <c r="E107" s="14"/>
      <c r="F107" s="14"/>
      <c r="G107" s="205"/>
      <c r="H107" s="241"/>
      <c r="I107" s="205"/>
      <c r="J107" s="246"/>
      <c r="K107" s="205"/>
      <c r="L107" s="209"/>
      <c r="M107" s="205"/>
      <c r="O107" s="205"/>
      <c r="P107" s="205"/>
      <c r="Q107" s="205"/>
      <c r="R107" s="205"/>
      <c r="S107" s="205"/>
      <c r="T107" s="205"/>
      <c r="U107" s="205"/>
      <c r="V107" s="205"/>
    </row>
    <row r="108" spans="1:22" ht="15.75" customHeight="1">
      <c r="A108" s="5"/>
      <c r="B108" s="18"/>
      <c r="C108" s="5"/>
      <c r="D108" s="111" t="s">
        <v>30</v>
      </c>
      <c r="E108" s="14"/>
      <c r="F108" s="14"/>
      <c r="G108" s="205"/>
      <c r="H108" s="241"/>
      <c r="I108" s="205"/>
      <c r="J108" s="246"/>
      <c r="K108" s="205"/>
      <c r="L108" s="209"/>
      <c r="M108" s="205"/>
      <c r="O108" s="205"/>
      <c r="P108" s="205"/>
      <c r="Q108" s="205"/>
      <c r="R108" s="205"/>
      <c r="S108" s="205"/>
      <c r="T108" s="205"/>
      <c r="U108" s="205"/>
      <c r="V108" s="205"/>
    </row>
    <row r="109" spans="1:22" ht="15.75" customHeight="1">
      <c r="A109" s="5"/>
      <c r="B109" s="17"/>
      <c r="C109" s="5"/>
      <c r="D109" s="103"/>
      <c r="E109" s="14"/>
      <c r="F109" s="14"/>
      <c r="G109" s="205"/>
      <c r="H109" s="241"/>
      <c r="I109" s="205"/>
      <c r="J109" s="246"/>
      <c r="K109" s="205"/>
      <c r="L109" s="209"/>
      <c r="M109" s="205"/>
      <c r="O109" s="205"/>
      <c r="P109" s="205"/>
      <c r="Q109" s="205"/>
      <c r="R109" s="205"/>
      <c r="S109" s="205"/>
      <c r="T109" s="205"/>
      <c r="U109" s="205"/>
      <c r="V109" s="205"/>
    </row>
    <row r="110" spans="1:22" ht="15.75" customHeight="1">
      <c r="A110" s="5"/>
      <c r="B110" s="18"/>
      <c r="C110" s="5"/>
      <c r="D110" s="109" t="s">
        <v>234</v>
      </c>
      <c r="E110" s="14"/>
      <c r="F110" s="14">
        <f>F41</f>
        <v>942500</v>
      </c>
      <c r="G110" s="205"/>
      <c r="H110" s="241">
        <f>H41</f>
        <v>1397990</v>
      </c>
      <c r="I110" s="205"/>
      <c r="J110" s="246">
        <f>J41</f>
        <v>746150</v>
      </c>
      <c r="K110" s="205"/>
      <c r="L110" s="209">
        <f>L41</f>
        <v>683050</v>
      </c>
      <c r="M110" s="209" t="str">
        <f t="shared" ref="M110:N110" si="7">M41</f>
        <v>K</v>
      </c>
      <c r="N110" s="209">
        <f t="shared" si="7"/>
        <v>440700</v>
      </c>
      <c r="O110" s="205"/>
      <c r="P110" s="205">
        <f>P41</f>
        <v>0</v>
      </c>
      <c r="Q110" s="205"/>
      <c r="R110" s="205">
        <f>R41</f>
        <v>0</v>
      </c>
      <c r="S110" s="205"/>
      <c r="T110" s="205">
        <f>T41</f>
        <v>0</v>
      </c>
      <c r="U110" s="205"/>
      <c r="V110" s="205"/>
    </row>
    <row r="111" spans="1:22" ht="15.75" customHeight="1">
      <c r="A111" s="70"/>
      <c r="B111" s="74"/>
      <c r="C111" s="5"/>
      <c r="D111" s="103"/>
      <c r="E111" s="8"/>
      <c r="F111" s="14"/>
      <c r="G111" s="205"/>
      <c r="H111" s="241"/>
      <c r="I111" s="205"/>
      <c r="J111" s="246"/>
      <c r="K111" s="205"/>
      <c r="L111" s="209"/>
      <c r="M111" s="205"/>
      <c r="O111" s="205"/>
      <c r="P111" s="205"/>
      <c r="Q111" s="205"/>
      <c r="R111" s="205"/>
      <c r="S111" s="205"/>
      <c r="T111" s="205"/>
      <c r="U111" s="205"/>
      <c r="V111" s="205"/>
    </row>
    <row r="112" spans="1:22" ht="15.75" customHeight="1">
      <c r="A112" s="5"/>
      <c r="B112" s="25"/>
      <c r="C112" s="5"/>
      <c r="D112" s="109" t="s">
        <v>235</v>
      </c>
      <c r="E112" s="14"/>
      <c r="F112" s="14">
        <f>F80</f>
        <v>1546800</v>
      </c>
      <c r="G112" s="205"/>
      <c r="H112" s="241">
        <f>H80</f>
        <v>1306200</v>
      </c>
      <c r="I112" s="205"/>
      <c r="J112" s="246">
        <f>J80</f>
        <v>3708000</v>
      </c>
      <c r="K112" s="205"/>
      <c r="L112" s="209">
        <f>L80</f>
        <v>4230600</v>
      </c>
      <c r="M112" s="205"/>
      <c r="N112" s="205">
        <f>N80</f>
        <v>2433600</v>
      </c>
      <c r="O112" s="205"/>
      <c r="P112" s="205">
        <f>P80</f>
        <v>0</v>
      </c>
      <c r="Q112" s="205"/>
      <c r="R112" s="205">
        <f>R80</f>
        <v>0</v>
      </c>
      <c r="S112" s="205"/>
      <c r="T112" s="205">
        <f>T80</f>
        <v>0</v>
      </c>
      <c r="U112" s="205"/>
      <c r="V112" s="205"/>
    </row>
    <row r="113" spans="1:22" ht="15.75" customHeight="1">
      <c r="A113" s="16"/>
      <c r="B113" s="25"/>
      <c r="C113" s="5"/>
      <c r="D113" s="107"/>
      <c r="E113" s="14"/>
      <c r="F113" s="14"/>
      <c r="G113" s="205"/>
      <c r="H113" s="241"/>
      <c r="I113" s="205"/>
      <c r="J113" s="246"/>
      <c r="K113" s="205"/>
      <c r="L113" s="209"/>
      <c r="M113" s="205"/>
      <c r="O113" s="205"/>
      <c r="P113" s="205"/>
      <c r="Q113" s="205"/>
      <c r="R113" s="205"/>
      <c r="S113" s="205"/>
      <c r="T113" s="205"/>
      <c r="U113" s="205"/>
      <c r="V113" s="205"/>
    </row>
    <row r="114" spans="1:22" ht="15.75" customHeight="1">
      <c r="A114" s="16"/>
      <c r="B114" s="25"/>
      <c r="C114" s="5"/>
      <c r="D114" s="112" t="s">
        <v>25</v>
      </c>
      <c r="E114" s="14"/>
      <c r="F114" s="14">
        <f>F104</f>
        <v>2568000</v>
      </c>
      <c r="G114" s="205"/>
      <c r="H114" s="241">
        <f>H104</f>
        <v>1728600</v>
      </c>
      <c r="I114" s="205"/>
      <c r="J114" s="246">
        <f>J104</f>
        <v>2355000</v>
      </c>
      <c r="K114" s="205"/>
      <c r="L114" s="209">
        <f>L104</f>
        <v>2283000</v>
      </c>
      <c r="M114" s="205"/>
      <c r="N114" s="205">
        <f>N104</f>
        <v>1046400</v>
      </c>
      <c r="O114" s="205"/>
      <c r="P114" s="205">
        <f>P104</f>
        <v>0</v>
      </c>
      <c r="Q114" s="205"/>
      <c r="R114" s="205">
        <f>R104</f>
        <v>0</v>
      </c>
      <c r="S114" s="205"/>
      <c r="T114" s="205">
        <f>T104</f>
        <v>0</v>
      </c>
      <c r="U114" s="205"/>
      <c r="V114" s="205"/>
    </row>
    <row r="115" spans="1:22" ht="15.75" customHeight="1">
      <c r="A115" s="22"/>
      <c r="B115" s="62"/>
      <c r="C115" s="2"/>
      <c r="D115" s="106"/>
      <c r="E115" s="61"/>
      <c r="F115" s="51"/>
      <c r="G115" s="205"/>
      <c r="H115" s="241"/>
      <c r="I115" s="205"/>
      <c r="J115" s="246"/>
      <c r="K115" s="205"/>
      <c r="L115" s="209"/>
      <c r="M115" s="205"/>
      <c r="O115" s="205"/>
      <c r="P115" s="205"/>
      <c r="Q115" s="205"/>
      <c r="R115" s="205"/>
      <c r="S115" s="205"/>
      <c r="T115" s="205"/>
      <c r="U115" s="205"/>
      <c r="V115" s="205"/>
    </row>
    <row r="116" spans="1:22" ht="15.75" customHeight="1">
      <c r="A116" s="39" t="s">
        <v>115</v>
      </c>
      <c r="B116" s="56"/>
      <c r="C116" s="7"/>
      <c r="D116" s="107"/>
      <c r="E116" s="42" t="s">
        <v>9</v>
      </c>
      <c r="F116" s="14">
        <f>F114+F112+F110</f>
        <v>5057300</v>
      </c>
      <c r="G116" s="205" t="s">
        <v>9</v>
      </c>
      <c r="H116" s="241">
        <f>H114+H112+H110</f>
        <v>4432790</v>
      </c>
      <c r="I116" s="205" t="s">
        <v>9</v>
      </c>
      <c r="J116" s="246">
        <f>J114+J112+J110</f>
        <v>6809150</v>
      </c>
      <c r="K116" s="205" t="s">
        <v>9</v>
      </c>
      <c r="L116" s="209">
        <f>L114+L112+L110</f>
        <v>7196650</v>
      </c>
      <c r="M116" s="205" t="s">
        <v>9</v>
      </c>
      <c r="N116" s="205">
        <f>N110+N112+N114</f>
        <v>3920700</v>
      </c>
      <c r="O116" s="205" t="s">
        <v>9</v>
      </c>
      <c r="P116" s="205">
        <f>P114+P112+P110</f>
        <v>0</v>
      </c>
      <c r="Q116" s="205" t="s">
        <v>9</v>
      </c>
      <c r="R116" s="205">
        <f>R114+R112+R110</f>
        <v>0</v>
      </c>
      <c r="S116" s="205" t="s">
        <v>9</v>
      </c>
      <c r="T116" s="205">
        <f>T114+T112+T110</f>
        <v>0</v>
      </c>
      <c r="U116" s="205"/>
      <c r="V116" s="205"/>
    </row>
    <row r="117" spans="1:22" ht="15.75" customHeight="1">
      <c r="A117" s="27"/>
      <c r="B117" s="28"/>
      <c r="C117" s="11"/>
      <c r="D117" s="108"/>
      <c r="E117" s="58"/>
      <c r="F117" s="34"/>
      <c r="N117" s="205">
        <f>D117*M117</f>
        <v>0</v>
      </c>
    </row>
    <row r="118" spans="1:22" ht="12.65" customHeight="1">
      <c r="A118" s="97"/>
      <c r="B118" s="97"/>
      <c r="C118" s="97"/>
      <c r="D118" s="106"/>
      <c r="E118" s="3"/>
      <c r="F118" s="4"/>
      <c r="N118" s="205">
        <f>D118*M118</f>
        <v>0</v>
      </c>
    </row>
    <row r="119" spans="1:22" ht="15.75" customHeight="1">
      <c r="A119" s="10" t="s">
        <v>1</v>
      </c>
      <c r="B119" s="10" t="s">
        <v>29</v>
      </c>
      <c r="C119" s="10" t="s">
        <v>12</v>
      </c>
      <c r="D119" s="108" t="s">
        <v>14</v>
      </c>
      <c r="E119" s="12" t="s">
        <v>13</v>
      </c>
      <c r="F119" s="90" t="s">
        <v>19</v>
      </c>
      <c r="G119" t="s">
        <v>13</v>
      </c>
      <c r="H119" s="240" t="s">
        <v>19</v>
      </c>
      <c r="I119" t="s">
        <v>13</v>
      </c>
      <c r="J119" s="245" t="s">
        <v>19</v>
      </c>
      <c r="K119" t="s">
        <v>13</v>
      </c>
      <c r="L119" s="208" t="s">
        <v>19</v>
      </c>
      <c r="M119" t="s">
        <v>13</v>
      </c>
      <c r="N119" s="247">
        <f>N108</f>
        <v>0</v>
      </c>
      <c r="O119" t="s">
        <v>13</v>
      </c>
      <c r="P119" t="s">
        <v>19</v>
      </c>
      <c r="Q119" t="s">
        <v>13</v>
      </c>
      <c r="R119" t="s">
        <v>19</v>
      </c>
      <c r="S119" t="s">
        <v>13</v>
      </c>
      <c r="T119" t="s">
        <v>19</v>
      </c>
    </row>
    <row r="120" spans="1:22" ht="15.75" customHeight="1">
      <c r="A120" s="5"/>
      <c r="B120" s="5"/>
      <c r="C120" s="5"/>
      <c r="D120" s="102"/>
      <c r="E120" s="3"/>
      <c r="F120" s="9"/>
      <c r="N120" s="205">
        <f>D120*M120</f>
        <v>0</v>
      </c>
    </row>
    <row r="121" spans="1:22" ht="15.75" customHeight="1">
      <c r="A121" s="5"/>
      <c r="B121" s="15" t="s">
        <v>189</v>
      </c>
      <c r="C121" s="5"/>
      <c r="D121" s="103"/>
      <c r="E121" s="30"/>
      <c r="F121" s="14"/>
      <c r="N121" s="205">
        <f>D121*M121</f>
        <v>0</v>
      </c>
    </row>
    <row r="122" spans="1:22" ht="15.75" customHeight="1">
      <c r="A122" s="5"/>
      <c r="B122" s="15"/>
      <c r="C122" s="5"/>
      <c r="D122" s="103"/>
      <c r="E122" s="30"/>
      <c r="F122" s="14"/>
      <c r="N122" s="205">
        <f>D122*M122</f>
        <v>0</v>
      </c>
    </row>
    <row r="123" spans="1:22" ht="15.75" customHeight="1">
      <c r="A123" s="5" t="s">
        <v>0</v>
      </c>
      <c r="B123" s="18" t="s">
        <v>190</v>
      </c>
      <c r="C123" s="5"/>
      <c r="D123" s="113"/>
      <c r="E123" s="83"/>
      <c r="F123" s="14"/>
      <c r="N123" s="205">
        <f>D123*M123</f>
        <v>0</v>
      </c>
    </row>
    <row r="124" spans="1:22" ht="15.75" customHeight="1">
      <c r="A124" s="5"/>
      <c r="B124" s="18" t="s">
        <v>191</v>
      </c>
      <c r="C124" s="5"/>
      <c r="D124" s="113"/>
      <c r="E124" s="8"/>
      <c r="F124" s="14"/>
      <c r="N124" s="205">
        <f>D124*M124</f>
        <v>0</v>
      </c>
    </row>
    <row r="125" spans="1:22" ht="15.75" customHeight="1">
      <c r="A125" s="5"/>
      <c r="B125" s="18" t="s">
        <v>169</v>
      </c>
      <c r="C125" s="5"/>
      <c r="D125" s="103"/>
      <c r="E125" s="14"/>
      <c r="F125" s="14"/>
      <c r="N125" s="205">
        <f>D125*M125</f>
        <v>0</v>
      </c>
    </row>
    <row r="126" spans="1:22" ht="15.75" customHeight="1">
      <c r="A126" s="5"/>
      <c r="B126" s="17" t="s">
        <v>170</v>
      </c>
      <c r="C126" s="5"/>
      <c r="D126" s="103"/>
      <c r="E126" s="33"/>
      <c r="F126" s="14"/>
      <c r="N126" s="205">
        <f>D126*M126</f>
        <v>0</v>
      </c>
    </row>
    <row r="127" spans="1:22" ht="15.75" customHeight="1">
      <c r="A127" s="5"/>
      <c r="B127" s="18" t="s">
        <v>171</v>
      </c>
      <c r="C127" s="5"/>
      <c r="D127" s="103"/>
      <c r="E127" s="33"/>
      <c r="F127" s="14"/>
      <c r="N127" s="205">
        <f>D127*M127</f>
        <v>0</v>
      </c>
    </row>
    <row r="128" spans="1:22" ht="15.75" customHeight="1">
      <c r="A128" s="5"/>
      <c r="B128" s="17" t="s">
        <v>172</v>
      </c>
      <c r="C128" s="5"/>
      <c r="D128" s="103"/>
      <c r="E128" s="33"/>
      <c r="F128" s="14"/>
      <c r="N128" s="205">
        <f>D128*M128</f>
        <v>0</v>
      </c>
    </row>
    <row r="129" spans="1:22" ht="15.75" customHeight="1">
      <c r="A129" s="5"/>
      <c r="B129" s="69" t="s">
        <v>173</v>
      </c>
      <c r="C129" s="5"/>
      <c r="D129" s="103"/>
      <c r="E129" s="33"/>
      <c r="F129" s="14"/>
      <c r="N129" s="205">
        <f>D129*M129</f>
        <v>0</v>
      </c>
    </row>
    <row r="130" spans="1:22" ht="15.75" customHeight="1">
      <c r="A130" s="5"/>
      <c r="B130" s="17" t="s">
        <v>174</v>
      </c>
      <c r="C130" s="5" t="s">
        <v>8</v>
      </c>
      <c r="D130" s="103">
        <v>177</v>
      </c>
      <c r="E130" s="14">
        <v>15000</v>
      </c>
      <c r="F130" s="14">
        <f>E130*D130</f>
        <v>2655000</v>
      </c>
      <c r="G130">
        <v>10500</v>
      </c>
      <c r="H130" s="240">
        <f>G130*D130</f>
        <v>1858500</v>
      </c>
      <c r="I130">
        <v>11200</v>
      </c>
      <c r="J130" s="245">
        <f>I130*D130</f>
        <v>1982400</v>
      </c>
      <c r="K130">
        <v>15500</v>
      </c>
      <c r="L130" s="208">
        <f>K130*D130</f>
        <v>2743500</v>
      </c>
      <c r="M130">
        <v>7500</v>
      </c>
      <c r="N130" s="205">
        <f>D130*M130</f>
        <v>1327500</v>
      </c>
      <c r="P130">
        <f>O130*D130</f>
        <v>0</v>
      </c>
      <c r="R130">
        <f>Q130*D130</f>
        <v>0</v>
      </c>
      <c r="T130">
        <f>S130*D130</f>
        <v>0</v>
      </c>
    </row>
    <row r="131" spans="1:22" ht="15.75" customHeight="1">
      <c r="A131" s="16"/>
      <c r="B131" s="96" t="s">
        <v>88</v>
      </c>
      <c r="C131" s="6"/>
      <c r="D131" s="103"/>
      <c r="E131" s="14"/>
      <c r="F131" s="14"/>
      <c r="N131" s="205">
        <f>D131*M131</f>
        <v>0</v>
      </c>
    </row>
    <row r="132" spans="1:22" ht="14.15" customHeight="1">
      <c r="A132" s="5"/>
      <c r="B132" s="18"/>
      <c r="C132" s="5"/>
      <c r="D132" s="103"/>
      <c r="E132" s="14"/>
      <c r="F132" s="14"/>
      <c r="N132" s="205">
        <f>D132*M132</f>
        <v>0</v>
      </c>
    </row>
    <row r="133" spans="1:22" ht="15.75" customHeight="1">
      <c r="A133" s="5"/>
      <c r="B133" s="49" t="s">
        <v>165</v>
      </c>
      <c r="C133" s="5"/>
      <c r="D133" s="103"/>
      <c r="E133" s="14"/>
      <c r="F133" s="14"/>
      <c r="N133" s="205">
        <f>D133*M133</f>
        <v>0</v>
      </c>
    </row>
    <row r="134" spans="1:22" ht="15.75" customHeight="1">
      <c r="A134" s="5"/>
      <c r="B134" s="18" t="s">
        <v>166</v>
      </c>
      <c r="C134" s="5"/>
      <c r="D134" s="103"/>
      <c r="E134" s="14"/>
      <c r="F134" s="14"/>
      <c r="N134" s="205">
        <f>D134*M134</f>
        <v>0</v>
      </c>
    </row>
    <row r="135" spans="1:22" ht="15.75" customHeight="1">
      <c r="A135" s="5"/>
      <c r="B135" s="49" t="s">
        <v>167</v>
      </c>
      <c r="C135" s="5"/>
      <c r="D135" s="103"/>
      <c r="E135" s="14"/>
      <c r="F135" s="14"/>
      <c r="N135" s="205">
        <f>D135*M135</f>
        <v>0</v>
      </c>
    </row>
    <row r="136" spans="1:22" ht="15.75" customHeight="1">
      <c r="A136" s="5"/>
      <c r="B136" s="17" t="s">
        <v>168</v>
      </c>
      <c r="C136" s="5"/>
      <c r="D136" s="103"/>
      <c r="E136" s="14"/>
      <c r="F136" s="14"/>
      <c r="N136" s="205">
        <f>D136*M136</f>
        <v>0</v>
      </c>
    </row>
    <row r="137" spans="1:22" ht="15.75" customHeight="1">
      <c r="A137" s="5"/>
      <c r="B137" s="96"/>
      <c r="C137" s="5"/>
      <c r="D137" s="103"/>
      <c r="E137" s="14"/>
      <c r="F137" s="14"/>
      <c r="N137" s="205">
        <f>D137*M137</f>
        <v>0</v>
      </c>
    </row>
    <row r="138" spans="1:22" ht="15.75" customHeight="1">
      <c r="A138" s="5" t="s">
        <v>2</v>
      </c>
      <c r="B138" s="17" t="s">
        <v>100</v>
      </c>
      <c r="C138" s="5" t="s">
        <v>10</v>
      </c>
      <c r="D138" s="103">
        <v>19</v>
      </c>
      <c r="E138" s="14">
        <v>1500</v>
      </c>
      <c r="F138" s="14">
        <f>E138*D138</f>
        <v>28500</v>
      </c>
      <c r="G138" s="205">
        <v>4300</v>
      </c>
      <c r="H138" s="241">
        <f t="shared" ref="H138:H157" si="8">G138*D138</f>
        <v>81700</v>
      </c>
      <c r="I138" s="205">
        <v>8000</v>
      </c>
      <c r="J138" s="246">
        <f t="shared" ref="J138:J157" si="9">I138*D138</f>
        <v>152000</v>
      </c>
      <c r="K138" s="205">
        <v>4500</v>
      </c>
      <c r="L138" s="209">
        <f>K138*D138</f>
        <v>85500</v>
      </c>
      <c r="M138" s="205">
        <v>4500</v>
      </c>
      <c r="N138" s="205">
        <f>D138*M138</f>
        <v>85500</v>
      </c>
      <c r="O138" s="205"/>
      <c r="P138" s="205">
        <f>O138*D138</f>
        <v>0</v>
      </c>
      <c r="Q138" s="205"/>
      <c r="R138" s="205">
        <f>Q138*D138</f>
        <v>0</v>
      </c>
      <c r="S138" s="205"/>
      <c r="T138" s="205">
        <f>S138*D138</f>
        <v>0</v>
      </c>
      <c r="U138" s="205"/>
      <c r="V138" s="205"/>
    </row>
    <row r="139" spans="1:22" ht="15.75" customHeight="1">
      <c r="A139" s="5"/>
      <c r="B139" s="17"/>
      <c r="C139" s="5"/>
      <c r="D139" s="103"/>
      <c r="E139" s="14"/>
      <c r="F139" s="14"/>
      <c r="G139" s="205"/>
      <c r="H139" s="241"/>
      <c r="I139" s="205"/>
      <c r="J139" s="246"/>
      <c r="K139" s="205"/>
      <c r="L139" s="209"/>
      <c r="M139" s="205"/>
      <c r="N139" s="205">
        <f>D139*M139</f>
        <v>0</v>
      </c>
      <c r="O139" s="205"/>
      <c r="P139" s="205"/>
      <c r="Q139" s="205"/>
      <c r="R139" s="205"/>
      <c r="S139" s="205"/>
      <c r="T139" s="205"/>
      <c r="U139" s="205"/>
      <c r="V139" s="205"/>
    </row>
    <row r="140" spans="1:22" ht="15.75" customHeight="1">
      <c r="A140" s="5" t="s">
        <v>3</v>
      </c>
      <c r="B140" s="17" t="s">
        <v>49</v>
      </c>
      <c r="C140" s="5" t="s">
        <v>10</v>
      </c>
      <c r="D140" s="103">
        <v>38</v>
      </c>
      <c r="E140" s="14">
        <v>800</v>
      </c>
      <c r="F140" s="14">
        <f>E140*D140</f>
        <v>30400</v>
      </c>
      <c r="G140" s="205">
        <v>1100</v>
      </c>
      <c r="H140" s="241">
        <f t="shared" si="8"/>
        <v>41800</v>
      </c>
      <c r="I140" s="205">
        <v>7800</v>
      </c>
      <c r="J140" s="246">
        <f t="shared" si="9"/>
        <v>296400</v>
      </c>
      <c r="K140" s="205">
        <v>4500</v>
      </c>
      <c r="L140" s="209">
        <f>K140*D140</f>
        <v>171000</v>
      </c>
      <c r="M140" s="205">
        <v>2800</v>
      </c>
      <c r="N140" s="205">
        <f>D140*M140</f>
        <v>106400</v>
      </c>
      <c r="O140" s="205"/>
      <c r="P140" s="205">
        <f>O140*D140</f>
        <v>0</v>
      </c>
      <c r="Q140" s="205"/>
      <c r="R140" s="205">
        <f>Q140*D140</f>
        <v>0</v>
      </c>
      <c r="S140" s="205"/>
      <c r="T140" s="205">
        <f>S140*D140</f>
        <v>0</v>
      </c>
      <c r="U140" s="205"/>
      <c r="V140" s="205"/>
    </row>
    <row r="141" spans="1:22" ht="15.75" customHeight="1">
      <c r="A141" s="5"/>
      <c r="B141" s="96" t="s">
        <v>64</v>
      </c>
      <c r="C141" s="5"/>
      <c r="D141" s="103"/>
      <c r="E141" s="14"/>
      <c r="F141" s="83"/>
      <c r="G141" s="205"/>
      <c r="H141" s="241"/>
      <c r="I141" s="205"/>
      <c r="J141" s="246"/>
      <c r="K141" s="205"/>
      <c r="L141" s="209"/>
      <c r="M141" s="205"/>
      <c r="N141" s="205">
        <f>D141*M141</f>
        <v>0</v>
      </c>
      <c r="O141" s="205"/>
      <c r="P141" s="205"/>
      <c r="Q141" s="205"/>
      <c r="R141" s="205"/>
      <c r="S141" s="205"/>
      <c r="T141" s="205"/>
      <c r="U141" s="205"/>
      <c r="V141" s="205"/>
    </row>
    <row r="142" spans="1:22" ht="13" customHeight="1">
      <c r="A142" s="5"/>
      <c r="B142" s="18"/>
      <c r="C142" s="5"/>
      <c r="D142" s="103"/>
      <c r="E142" s="14"/>
      <c r="F142" s="14"/>
      <c r="G142" s="205"/>
      <c r="H142" s="241"/>
      <c r="I142" s="205"/>
      <c r="J142" s="246"/>
      <c r="K142" s="205"/>
      <c r="L142" s="209"/>
      <c r="M142" s="205"/>
      <c r="N142" s="205">
        <f>D142*M142</f>
        <v>0</v>
      </c>
      <c r="O142" s="205"/>
      <c r="P142" s="205"/>
      <c r="Q142" s="205"/>
      <c r="R142" s="205"/>
      <c r="S142" s="205"/>
      <c r="T142" s="205"/>
      <c r="U142" s="205"/>
      <c r="V142" s="205"/>
    </row>
    <row r="143" spans="1:22" ht="15.75" customHeight="1">
      <c r="A143" s="70"/>
      <c r="B143" s="96" t="s">
        <v>161</v>
      </c>
      <c r="C143" s="5"/>
      <c r="D143" s="103"/>
      <c r="E143" s="14"/>
      <c r="F143" s="14"/>
      <c r="G143" s="205"/>
      <c r="H143" s="241"/>
      <c r="I143" s="205"/>
      <c r="J143" s="246"/>
      <c r="K143" s="205"/>
      <c r="L143" s="209"/>
      <c r="M143" s="205"/>
      <c r="N143" s="205">
        <f>D143*M143</f>
        <v>0</v>
      </c>
      <c r="O143" s="205"/>
      <c r="P143" s="205"/>
      <c r="Q143" s="205"/>
      <c r="R143" s="205"/>
      <c r="S143" s="205"/>
      <c r="T143" s="205"/>
      <c r="U143" s="205"/>
      <c r="V143" s="205"/>
    </row>
    <row r="144" spans="1:22" ht="15.75" customHeight="1">
      <c r="A144" s="5"/>
      <c r="B144" s="96" t="s">
        <v>162</v>
      </c>
      <c r="C144" s="5"/>
      <c r="D144" s="103"/>
      <c r="E144" s="14"/>
      <c r="F144" s="14"/>
      <c r="G144" s="205"/>
      <c r="H144" s="241"/>
      <c r="I144" s="205"/>
      <c r="J144" s="246"/>
      <c r="K144" s="205"/>
      <c r="L144" s="209"/>
      <c r="M144" s="205"/>
      <c r="N144" s="205">
        <f>D144*M144</f>
        <v>0</v>
      </c>
      <c r="O144" s="205"/>
      <c r="P144" s="205"/>
      <c r="Q144" s="205"/>
      <c r="R144" s="205"/>
      <c r="S144" s="205"/>
      <c r="T144" s="205"/>
      <c r="U144" s="205"/>
      <c r="V144" s="205"/>
    </row>
    <row r="145" spans="1:22" ht="15.75" customHeight="1">
      <c r="A145" s="5"/>
      <c r="B145" s="96" t="s">
        <v>44</v>
      </c>
      <c r="C145" s="5"/>
      <c r="D145" s="103"/>
      <c r="E145" s="14"/>
      <c r="F145" s="14"/>
      <c r="G145" s="205"/>
      <c r="H145" s="241"/>
      <c r="I145" s="205"/>
      <c r="J145" s="246"/>
      <c r="K145" s="205"/>
      <c r="L145" s="209"/>
      <c r="M145" s="205"/>
      <c r="N145" s="205">
        <f>D145*M145</f>
        <v>0</v>
      </c>
      <c r="O145" s="205"/>
      <c r="P145" s="205"/>
      <c r="Q145" s="205"/>
      <c r="R145" s="205"/>
      <c r="S145" s="205"/>
      <c r="T145" s="205"/>
      <c r="U145" s="205"/>
      <c r="V145" s="205"/>
    </row>
    <row r="146" spans="1:22" ht="11.5" customHeight="1">
      <c r="A146" s="5"/>
      <c r="B146" s="17"/>
      <c r="C146" s="5"/>
      <c r="D146" s="103"/>
      <c r="E146" s="14"/>
      <c r="F146" s="14"/>
      <c r="G146" s="205"/>
      <c r="H146" s="241"/>
      <c r="I146" s="205"/>
      <c r="J146" s="246"/>
      <c r="K146" s="205"/>
      <c r="L146" s="209"/>
      <c r="M146" s="205"/>
      <c r="N146" s="205">
        <f>D146*M146</f>
        <v>0</v>
      </c>
      <c r="O146" s="205"/>
      <c r="P146" s="205"/>
      <c r="Q146" s="205"/>
      <c r="R146" s="205"/>
      <c r="S146" s="205"/>
      <c r="T146" s="205"/>
      <c r="U146" s="205"/>
      <c r="V146" s="205"/>
    </row>
    <row r="147" spans="1:22" ht="15.75" customHeight="1">
      <c r="A147" s="5" t="s">
        <v>4</v>
      </c>
      <c r="B147" s="13" t="s">
        <v>104</v>
      </c>
      <c r="C147" s="5" t="s">
        <v>10</v>
      </c>
      <c r="D147" s="107">
        <v>298</v>
      </c>
      <c r="E147" s="14">
        <v>1000</v>
      </c>
      <c r="F147" s="14">
        <f>E147*D147</f>
        <v>298000</v>
      </c>
      <c r="G147" s="205">
        <v>1950</v>
      </c>
      <c r="H147" s="241">
        <f t="shared" si="8"/>
        <v>581100</v>
      </c>
      <c r="I147" s="205">
        <v>1850</v>
      </c>
      <c r="J147" s="246">
        <f t="shared" si="9"/>
        <v>551300</v>
      </c>
      <c r="K147" s="205">
        <v>1500</v>
      </c>
      <c r="L147" s="209">
        <f>K147*D147</f>
        <v>447000</v>
      </c>
      <c r="M147" s="205">
        <v>900</v>
      </c>
      <c r="N147" s="205">
        <f>D147*M147</f>
        <v>268200</v>
      </c>
      <c r="O147" s="205"/>
      <c r="P147" s="205">
        <f>O147*D147</f>
        <v>0</v>
      </c>
      <c r="Q147" s="205"/>
      <c r="R147" s="205">
        <f>Q147*D147</f>
        <v>0</v>
      </c>
      <c r="S147" s="205"/>
      <c r="T147" s="205">
        <f>S147*D147</f>
        <v>0</v>
      </c>
      <c r="U147" s="205"/>
      <c r="V147" s="205"/>
    </row>
    <row r="148" spans="1:22" ht="13.5" customHeight="1">
      <c r="A148" s="5"/>
      <c r="B148" s="13"/>
      <c r="C148" s="5"/>
      <c r="D148" s="107"/>
      <c r="E148" s="14"/>
      <c r="F148" s="14"/>
      <c r="G148" s="205"/>
      <c r="H148" s="241"/>
      <c r="I148" s="205"/>
      <c r="J148" s="246"/>
      <c r="K148" s="205"/>
      <c r="L148" s="209"/>
      <c r="M148" s="205"/>
      <c r="N148" s="205">
        <f>D148*M148</f>
        <v>0</v>
      </c>
      <c r="O148" s="205"/>
      <c r="P148" s="205"/>
      <c r="Q148" s="205"/>
      <c r="R148" s="205"/>
      <c r="S148" s="205"/>
      <c r="T148" s="205"/>
      <c r="U148" s="205"/>
      <c r="V148" s="205"/>
    </row>
    <row r="149" spans="1:22" ht="15.75" customHeight="1">
      <c r="A149" s="5" t="s">
        <v>5</v>
      </c>
      <c r="B149" s="13" t="s">
        <v>105</v>
      </c>
      <c r="C149" s="5" t="s">
        <v>10</v>
      </c>
      <c r="D149" s="107">
        <v>154</v>
      </c>
      <c r="E149" s="14">
        <v>1000</v>
      </c>
      <c r="F149" s="14">
        <f>E149*D149</f>
        <v>154000</v>
      </c>
      <c r="G149" s="205">
        <v>1950</v>
      </c>
      <c r="H149" s="241">
        <f t="shared" si="8"/>
        <v>300300</v>
      </c>
      <c r="I149" s="205">
        <v>1850</v>
      </c>
      <c r="J149" s="246">
        <f t="shared" si="9"/>
        <v>284900</v>
      </c>
      <c r="K149" s="205">
        <v>1500</v>
      </c>
      <c r="L149" s="209">
        <f>K149*D149</f>
        <v>231000</v>
      </c>
      <c r="M149" s="205">
        <v>900</v>
      </c>
      <c r="N149" s="205">
        <f>D149*M149</f>
        <v>138600</v>
      </c>
      <c r="O149" s="205"/>
      <c r="P149" s="205">
        <f>O149*D149</f>
        <v>0</v>
      </c>
      <c r="Q149" s="205"/>
      <c r="R149" s="205">
        <f>Q149*D149</f>
        <v>0</v>
      </c>
      <c r="S149" s="205"/>
      <c r="T149" s="205">
        <f>S149*D149</f>
        <v>0</v>
      </c>
      <c r="U149" s="205"/>
      <c r="V149" s="205"/>
    </row>
    <row r="150" spans="1:22" ht="13.5" customHeight="1">
      <c r="A150" s="5"/>
      <c r="B150" s="13"/>
      <c r="C150" s="5"/>
      <c r="D150" s="107"/>
      <c r="E150" s="14"/>
      <c r="F150" s="14"/>
      <c r="G150" s="205"/>
      <c r="H150" s="241"/>
      <c r="I150" s="205"/>
      <c r="J150" s="246"/>
      <c r="K150" s="205"/>
      <c r="L150" s="209"/>
      <c r="M150" s="205"/>
      <c r="N150" s="205">
        <f>D150*M150</f>
        <v>0</v>
      </c>
      <c r="O150" s="205"/>
      <c r="P150" s="205"/>
      <c r="Q150" s="205"/>
      <c r="R150" s="205"/>
      <c r="S150" s="205"/>
      <c r="T150" s="205"/>
      <c r="U150" s="205"/>
      <c r="V150" s="205"/>
    </row>
    <row r="151" spans="1:22" ht="15.75" customHeight="1">
      <c r="A151" s="5" t="s">
        <v>6</v>
      </c>
      <c r="B151" s="18" t="s">
        <v>101</v>
      </c>
      <c r="C151" s="5" t="s">
        <v>10</v>
      </c>
      <c r="D151" s="103">
        <v>36</v>
      </c>
      <c r="E151" s="9">
        <v>2500</v>
      </c>
      <c r="F151" s="14">
        <f>E151*D151</f>
        <v>90000</v>
      </c>
      <c r="G151" s="205">
        <v>2100</v>
      </c>
      <c r="H151" s="241">
        <f t="shared" si="8"/>
        <v>75600</v>
      </c>
      <c r="I151" s="205">
        <v>2300</v>
      </c>
      <c r="J151" s="246">
        <f t="shared" si="9"/>
        <v>82800</v>
      </c>
      <c r="K151" s="205">
        <v>2300</v>
      </c>
      <c r="L151" s="209">
        <f>K151*D151</f>
        <v>82800</v>
      </c>
      <c r="M151" s="205">
        <v>1500</v>
      </c>
      <c r="N151" s="205">
        <f>D151*M151</f>
        <v>54000</v>
      </c>
      <c r="O151" s="205"/>
      <c r="P151" s="205">
        <f>O151*D151</f>
        <v>0</v>
      </c>
      <c r="Q151" s="205"/>
      <c r="R151" s="205">
        <f>Q151*D151</f>
        <v>0</v>
      </c>
      <c r="S151" s="205"/>
      <c r="T151" s="205">
        <f>S151*D151</f>
        <v>0</v>
      </c>
      <c r="U151" s="205"/>
      <c r="V151" s="205"/>
    </row>
    <row r="152" spans="1:22" ht="15.75" customHeight="1">
      <c r="A152" s="5"/>
      <c r="B152" s="18"/>
      <c r="C152" s="5"/>
      <c r="D152" s="103"/>
      <c r="E152" s="9"/>
      <c r="F152" s="14"/>
      <c r="G152" s="205"/>
      <c r="H152" s="241"/>
      <c r="I152" s="205"/>
      <c r="J152" s="246"/>
      <c r="K152" s="205"/>
      <c r="L152" s="209"/>
      <c r="M152" s="205"/>
      <c r="N152" s="205">
        <f>D152*M152</f>
        <v>0</v>
      </c>
      <c r="O152" s="205"/>
      <c r="P152" s="205"/>
      <c r="Q152" s="205"/>
      <c r="R152" s="205"/>
      <c r="S152" s="205"/>
      <c r="T152" s="205"/>
      <c r="U152" s="205"/>
      <c r="V152" s="205"/>
    </row>
    <row r="153" spans="1:22" ht="15.75" customHeight="1">
      <c r="A153" s="5" t="s">
        <v>7</v>
      </c>
      <c r="B153" s="18" t="s">
        <v>102</v>
      </c>
      <c r="C153" s="5" t="s">
        <v>10</v>
      </c>
      <c r="D153" s="103">
        <v>304</v>
      </c>
      <c r="E153" s="9">
        <v>1300</v>
      </c>
      <c r="F153" s="14">
        <f>E153*D153</f>
        <v>395200</v>
      </c>
      <c r="G153" s="205">
        <v>2680</v>
      </c>
      <c r="H153" s="241">
        <f t="shared" si="8"/>
        <v>814720</v>
      </c>
      <c r="I153" s="205">
        <v>2850</v>
      </c>
      <c r="J153" s="246">
        <f t="shared" si="9"/>
        <v>866400</v>
      </c>
      <c r="K153" s="205">
        <v>2300</v>
      </c>
      <c r="L153" s="209">
        <f>K153*D153</f>
        <v>699200</v>
      </c>
      <c r="M153" s="205">
        <v>1800</v>
      </c>
      <c r="N153" s="205">
        <f>D153*M153</f>
        <v>547200</v>
      </c>
      <c r="O153" s="205"/>
      <c r="P153" s="205">
        <f>O153*D153</f>
        <v>0</v>
      </c>
      <c r="Q153" s="205"/>
      <c r="R153" s="205">
        <f>Q153*D153</f>
        <v>0</v>
      </c>
      <c r="S153" s="205"/>
      <c r="T153" s="205">
        <f>S153*D153</f>
        <v>0</v>
      </c>
      <c r="U153" s="205"/>
      <c r="V153" s="205"/>
    </row>
    <row r="154" spans="1:22" ht="15.75" customHeight="1">
      <c r="A154" s="5"/>
      <c r="B154" s="18"/>
      <c r="C154" s="5"/>
      <c r="D154" s="103"/>
      <c r="E154" s="9"/>
      <c r="F154" s="14"/>
      <c r="G154" s="205"/>
      <c r="H154" s="241"/>
      <c r="I154" s="205"/>
      <c r="J154" s="246"/>
      <c r="K154" s="205"/>
      <c r="L154" s="209"/>
      <c r="M154" s="205"/>
      <c r="N154" s="205">
        <f>D154*M154</f>
        <v>0</v>
      </c>
      <c r="O154" s="205"/>
      <c r="P154" s="205"/>
      <c r="Q154" s="205"/>
      <c r="R154" s="205"/>
      <c r="S154" s="205"/>
      <c r="T154" s="205"/>
      <c r="U154" s="205"/>
      <c r="V154" s="205"/>
    </row>
    <row r="155" spans="1:22" ht="15.75" customHeight="1">
      <c r="A155" s="5" t="s">
        <v>15</v>
      </c>
      <c r="B155" s="17" t="s">
        <v>103</v>
      </c>
      <c r="C155" s="5" t="s">
        <v>10</v>
      </c>
      <c r="D155" s="103">
        <v>192</v>
      </c>
      <c r="E155" s="9">
        <v>1500</v>
      </c>
      <c r="F155" s="14">
        <f>E155*D155</f>
        <v>288000</v>
      </c>
      <c r="G155" s="205">
        <v>2680</v>
      </c>
      <c r="H155" s="241">
        <f t="shared" si="8"/>
        <v>514560</v>
      </c>
      <c r="I155" s="205">
        <v>2850</v>
      </c>
      <c r="J155" s="246">
        <f t="shared" si="9"/>
        <v>547200</v>
      </c>
      <c r="K155" s="205">
        <v>2300</v>
      </c>
      <c r="L155" s="209">
        <f>K155*D155</f>
        <v>441600</v>
      </c>
      <c r="M155" s="205">
        <v>1800</v>
      </c>
      <c r="N155" s="205">
        <f>D155*M155</f>
        <v>345600</v>
      </c>
      <c r="O155" s="205"/>
      <c r="P155" s="205">
        <f>O155*D155</f>
        <v>0</v>
      </c>
      <c r="Q155" s="205"/>
      <c r="R155" s="205">
        <f>Q155*D155</f>
        <v>0</v>
      </c>
      <c r="S155" s="205"/>
      <c r="T155" s="205">
        <f>S155*D155</f>
        <v>0</v>
      </c>
      <c r="U155" s="205"/>
      <c r="V155" s="205"/>
    </row>
    <row r="156" spans="1:22" ht="15.75" customHeight="1">
      <c r="A156" s="5"/>
      <c r="B156" s="17"/>
      <c r="C156" s="5"/>
      <c r="D156" s="103"/>
      <c r="E156" s="9"/>
      <c r="F156" s="14"/>
      <c r="G156" s="205"/>
      <c r="H156" s="241"/>
      <c r="I156" s="205"/>
      <c r="J156" s="246"/>
      <c r="K156" s="205"/>
      <c r="L156" s="209"/>
      <c r="M156" s="205"/>
      <c r="N156" s="205">
        <f>D156*M156</f>
        <v>0</v>
      </c>
      <c r="O156" s="205"/>
      <c r="P156" s="205"/>
      <c r="Q156" s="205"/>
      <c r="R156" s="205"/>
      <c r="S156" s="205"/>
      <c r="T156" s="205"/>
      <c r="U156" s="205"/>
      <c r="V156" s="205"/>
    </row>
    <row r="157" spans="1:22" ht="15.75" customHeight="1">
      <c r="A157" s="5" t="s">
        <v>179</v>
      </c>
      <c r="B157" s="17" t="s">
        <v>188</v>
      </c>
      <c r="C157" s="5" t="s">
        <v>10</v>
      </c>
      <c r="D157" s="103">
        <v>29</v>
      </c>
      <c r="E157" s="9">
        <v>3000</v>
      </c>
      <c r="F157" s="14">
        <f>E157*D157</f>
        <v>87000</v>
      </c>
      <c r="G157" s="205">
        <v>2680</v>
      </c>
      <c r="H157" s="241">
        <f t="shared" si="8"/>
        <v>77720</v>
      </c>
      <c r="I157" s="205">
        <v>2850</v>
      </c>
      <c r="J157" s="246">
        <f t="shared" si="9"/>
        <v>82650</v>
      </c>
      <c r="K157" s="205">
        <v>2300</v>
      </c>
      <c r="L157" s="209">
        <f>K157*D157</f>
        <v>66700</v>
      </c>
      <c r="M157" s="205">
        <v>1800</v>
      </c>
      <c r="N157" s="205">
        <f>D157*M157</f>
        <v>52200</v>
      </c>
      <c r="O157" s="205"/>
      <c r="P157" s="205">
        <f>O157*D157</f>
        <v>0</v>
      </c>
      <c r="Q157" s="205"/>
      <c r="R157" s="205">
        <f>Q157*D157</f>
        <v>0</v>
      </c>
      <c r="S157" s="205"/>
      <c r="T157" s="205">
        <f>S157*D157</f>
        <v>0</v>
      </c>
      <c r="U157" s="205"/>
      <c r="V157" s="205"/>
    </row>
    <row r="158" spans="1:22" ht="15.75" customHeight="1">
      <c r="A158" s="22"/>
      <c r="B158" s="23"/>
      <c r="C158" s="2"/>
      <c r="D158" s="106"/>
      <c r="E158" s="4"/>
      <c r="F158" s="24"/>
    </row>
    <row r="159" spans="1:22" ht="15.75" customHeight="1">
      <c r="A159" s="39" t="s">
        <v>16</v>
      </c>
      <c r="B159" s="7"/>
      <c r="C159" s="7"/>
      <c r="D159" s="107"/>
      <c r="E159" s="42" t="s">
        <v>9</v>
      </c>
      <c r="F159" s="14">
        <f>SUM(F124:F157)</f>
        <v>4026100</v>
      </c>
      <c r="G159" t="s">
        <v>9</v>
      </c>
      <c r="H159" s="240">
        <f>SUM(H124:H157)</f>
        <v>4346000</v>
      </c>
      <c r="I159" t="s">
        <v>9</v>
      </c>
      <c r="J159" s="245">
        <f>SUM(J124:J157)</f>
        <v>4846050</v>
      </c>
      <c r="K159" t="s">
        <v>9</v>
      </c>
      <c r="L159" s="208">
        <f>SUM(L124:L157)</f>
        <v>4968300</v>
      </c>
      <c r="M159" t="s">
        <v>9</v>
      </c>
      <c r="N159" s="205">
        <f>SUM(N124:N157)</f>
        <v>2925200</v>
      </c>
      <c r="O159" t="s">
        <v>9</v>
      </c>
      <c r="P159">
        <f>SUM(P124:P157)</f>
        <v>0</v>
      </c>
      <c r="Q159" t="s">
        <v>9</v>
      </c>
      <c r="R159">
        <f>SUM(R124:R157)</f>
        <v>0</v>
      </c>
      <c r="S159" t="s">
        <v>9</v>
      </c>
      <c r="T159">
        <f>SUM(T124:T157)</f>
        <v>0</v>
      </c>
    </row>
    <row r="160" spans="1:22" ht="15.75" customHeight="1">
      <c r="A160" s="27"/>
      <c r="B160" s="64"/>
      <c r="C160" s="11"/>
      <c r="D160" s="108"/>
      <c r="E160" s="58"/>
      <c r="F160" s="34"/>
    </row>
    <row r="161" spans="1:23" ht="15.75" customHeight="1">
      <c r="A161" s="97"/>
      <c r="B161" s="54"/>
      <c r="C161" s="97"/>
      <c r="D161" s="102"/>
      <c r="E161" s="3"/>
      <c r="F161" s="3"/>
    </row>
    <row r="162" spans="1:23" ht="15.75" customHeight="1">
      <c r="A162" s="5" t="s">
        <v>1</v>
      </c>
      <c r="B162" s="5" t="s">
        <v>29</v>
      </c>
      <c r="C162" s="5" t="s">
        <v>12</v>
      </c>
      <c r="D162" s="103" t="s">
        <v>14</v>
      </c>
      <c r="E162" s="8" t="s">
        <v>13</v>
      </c>
      <c r="F162" s="8" t="s">
        <v>19</v>
      </c>
      <c r="G162" t="s">
        <v>13</v>
      </c>
      <c r="H162" s="240" t="s">
        <v>19</v>
      </c>
      <c r="I162" t="s">
        <v>13</v>
      </c>
      <c r="J162" s="245" t="s">
        <v>19</v>
      </c>
      <c r="K162" t="s">
        <v>13</v>
      </c>
      <c r="L162" s="208" t="s">
        <v>19</v>
      </c>
      <c r="M162" t="s">
        <v>13</v>
      </c>
      <c r="N162" s="205" t="s">
        <v>19</v>
      </c>
      <c r="O162" t="s">
        <v>13</v>
      </c>
      <c r="P162" t="s">
        <v>19</v>
      </c>
      <c r="Q162" t="s">
        <v>13</v>
      </c>
      <c r="R162" t="s">
        <v>19</v>
      </c>
      <c r="S162" t="s">
        <v>13</v>
      </c>
      <c r="T162" t="s">
        <v>19</v>
      </c>
    </row>
    <row r="163" spans="1:23" ht="15.75" customHeight="1">
      <c r="A163" s="10"/>
      <c r="B163" s="63"/>
      <c r="C163" s="10"/>
      <c r="D163" s="104"/>
      <c r="E163" s="12"/>
      <c r="F163" s="12"/>
    </row>
    <row r="164" spans="1:23" ht="15.75" customHeight="1">
      <c r="A164" s="5"/>
      <c r="B164" s="96" t="s">
        <v>163</v>
      </c>
      <c r="C164" s="5"/>
      <c r="D164" s="103"/>
      <c r="E164" s="98"/>
      <c r="F164" s="14"/>
    </row>
    <row r="165" spans="1:23" ht="15.75" customHeight="1">
      <c r="A165" s="5"/>
      <c r="B165" s="17"/>
      <c r="C165" s="19"/>
      <c r="D165" s="103"/>
      <c r="E165" s="98"/>
      <c r="F165" s="14"/>
    </row>
    <row r="166" spans="1:23" ht="15.75" customHeight="1">
      <c r="A166" s="5" t="s">
        <v>0</v>
      </c>
      <c r="B166" s="1" t="s">
        <v>65</v>
      </c>
      <c r="C166" s="5" t="s">
        <v>10</v>
      </c>
      <c r="D166" s="103">
        <v>72</v>
      </c>
      <c r="E166" s="98">
        <v>4000</v>
      </c>
      <c r="F166" s="14">
        <f>E166*D166</f>
        <v>288000</v>
      </c>
      <c r="G166">
        <v>7700</v>
      </c>
      <c r="H166" s="241">
        <f>G166*D166</f>
        <v>554400</v>
      </c>
      <c r="I166" s="205">
        <v>3500</v>
      </c>
      <c r="J166" s="246">
        <f>I166*D166</f>
        <v>252000</v>
      </c>
      <c r="K166" s="205">
        <v>4500</v>
      </c>
      <c r="L166" s="209">
        <f>K166*D166</f>
        <v>324000</v>
      </c>
      <c r="M166" s="205">
        <v>2000</v>
      </c>
      <c r="N166" s="205">
        <f>M166*D166</f>
        <v>144000</v>
      </c>
      <c r="O166" s="205"/>
      <c r="P166" s="205">
        <f>O166*D166</f>
        <v>0</v>
      </c>
      <c r="Q166" s="205"/>
      <c r="R166" s="205">
        <f>Q166*D166</f>
        <v>0</v>
      </c>
      <c r="S166" s="205"/>
      <c r="T166" s="205">
        <f>S166*D166</f>
        <v>0</v>
      </c>
      <c r="U166" s="205"/>
      <c r="V166" s="205"/>
      <c r="W166" s="205"/>
    </row>
    <row r="167" spans="1:23" ht="15.75" customHeight="1">
      <c r="A167" s="5"/>
      <c r="C167" s="5"/>
      <c r="D167" s="103"/>
      <c r="E167" s="98"/>
      <c r="F167" s="14"/>
      <c r="H167" s="241"/>
      <c r="I167" s="205"/>
      <c r="J167" s="246"/>
      <c r="K167" s="205"/>
      <c r="L167" s="209"/>
      <c r="M167" s="205"/>
      <c r="O167" s="205"/>
      <c r="P167" s="205"/>
      <c r="Q167" s="205"/>
      <c r="R167" s="205"/>
      <c r="S167" s="205"/>
      <c r="T167" s="205"/>
      <c r="U167" s="205"/>
      <c r="V167" s="205"/>
      <c r="W167" s="205"/>
    </row>
    <row r="168" spans="1:23" ht="15.75" customHeight="1">
      <c r="A168" s="5"/>
      <c r="B168" s="41" t="s">
        <v>73</v>
      </c>
      <c r="C168" s="5"/>
      <c r="D168" s="103"/>
      <c r="E168" s="9"/>
      <c r="F168" s="98"/>
      <c r="H168" s="241"/>
      <c r="I168" s="205"/>
      <c r="J168" s="246"/>
      <c r="K168" s="205"/>
      <c r="L168" s="209"/>
      <c r="M168" s="205"/>
      <c r="O168" s="205"/>
      <c r="P168" s="205"/>
      <c r="Q168" s="205"/>
      <c r="R168" s="205"/>
      <c r="S168" s="205"/>
      <c r="T168" s="205"/>
      <c r="U168" s="205"/>
      <c r="V168" s="205"/>
      <c r="W168" s="205"/>
    </row>
    <row r="169" spans="1:23" ht="15.75" customHeight="1">
      <c r="A169" s="5"/>
      <c r="B169" s="25"/>
      <c r="C169" s="5"/>
      <c r="D169" s="103"/>
      <c r="E169" s="9"/>
      <c r="F169" s="98"/>
      <c r="H169" s="241"/>
      <c r="I169" s="205"/>
      <c r="J169" s="246"/>
      <c r="K169" s="205"/>
      <c r="L169" s="209"/>
      <c r="M169" s="205"/>
      <c r="O169" s="205"/>
      <c r="P169" s="205"/>
      <c r="Q169" s="205"/>
      <c r="R169" s="205"/>
      <c r="S169" s="205"/>
      <c r="T169" s="205"/>
      <c r="U169" s="205"/>
      <c r="V169" s="205"/>
      <c r="W169" s="205"/>
    </row>
    <row r="170" spans="1:23" ht="15.75" customHeight="1">
      <c r="A170" s="5" t="s">
        <v>2</v>
      </c>
      <c r="B170" s="25" t="s">
        <v>106</v>
      </c>
      <c r="C170" s="5"/>
      <c r="D170" s="103"/>
      <c r="E170" s="9"/>
      <c r="F170" s="98"/>
      <c r="H170" s="241"/>
      <c r="I170" s="205"/>
      <c r="J170" s="246"/>
      <c r="K170" s="205"/>
      <c r="L170" s="209"/>
      <c r="M170" s="205"/>
      <c r="O170" s="205"/>
      <c r="P170" s="205"/>
      <c r="Q170" s="205"/>
      <c r="R170" s="205"/>
      <c r="S170" s="205"/>
      <c r="T170" s="205"/>
      <c r="U170" s="205"/>
      <c r="V170" s="205"/>
      <c r="W170" s="205"/>
    </row>
    <row r="171" spans="1:23" ht="15.75" customHeight="1">
      <c r="A171" s="5"/>
      <c r="B171" s="39" t="s">
        <v>66</v>
      </c>
      <c r="C171" s="69"/>
      <c r="D171" s="105"/>
      <c r="E171" s="33"/>
      <c r="F171" s="98"/>
      <c r="H171" s="241"/>
      <c r="I171" s="205"/>
      <c r="J171" s="246"/>
      <c r="K171" s="205"/>
      <c r="L171" s="209"/>
      <c r="M171" s="205"/>
      <c r="O171" s="205"/>
      <c r="P171" s="205"/>
      <c r="Q171" s="205"/>
      <c r="R171" s="205"/>
      <c r="S171" s="205"/>
      <c r="T171" s="205"/>
      <c r="U171" s="205"/>
      <c r="V171" s="205"/>
      <c r="W171" s="205"/>
    </row>
    <row r="172" spans="1:23" ht="15.75" customHeight="1">
      <c r="A172" s="5"/>
      <c r="B172" s="17" t="s">
        <v>67</v>
      </c>
      <c r="C172" s="5" t="s">
        <v>11</v>
      </c>
      <c r="D172" s="103">
        <v>32</v>
      </c>
      <c r="E172" s="33">
        <v>3500</v>
      </c>
      <c r="F172" s="14">
        <f>E172*D172</f>
        <v>112000</v>
      </c>
      <c r="G172">
        <v>2100</v>
      </c>
      <c r="H172" s="241">
        <f t="shared" ref="H172:H179" si="10">G172*D172</f>
        <v>67200</v>
      </c>
      <c r="I172" s="205">
        <v>12500</v>
      </c>
      <c r="J172" s="246">
        <f t="shared" ref="J172:J179" si="11">I172*D172</f>
        <v>400000</v>
      </c>
      <c r="K172" s="205">
        <v>1500</v>
      </c>
      <c r="L172" s="209">
        <f>K172*D172</f>
        <v>48000</v>
      </c>
      <c r="M172" s="205">
        <v>2800</v>
      </c>
      <c r="N172" s="205">
        <f>M172*D172</f>
        <v>89600</v>
      </c>
      <c r="O172" s="205"/>
      <c r="P172" s="205">
        <f>O172*D172</f>
        <v>0</v>
      </c>
      <c r="Q172" s="205"/>
      <c r="R172" s="205">
        <f>Q172*D172</f>
        <v>0</v>
      </c>
      <c r="S172" s="205"/>
      <c r="T172" s="205">
        <f>S172*D172</f>
        <v>0</v>
      </c>
      <c r="U172" s="205"/>
      <c r="V172" s="205"/>
      <c r="W172" s="205"/>
    </row>
    <row r="173" spans="1:23" ht="15.75" customHeight="1">
      <c r="A173" s="5"/>
      <c r="B173" s="25"/>
      <c r="C173" s="5"/>
      <c r="D173" s="103"/>
      <c r="E173" s="33"/>
      <c r="F173" s="98"/>
      <c r="H173" s="241"/>
      <c r="I173" s="205"/>
      <c r="J173" s="246"/>
      <c r="K173" s="205"/>
      <c r="L173" s="209"/>
      <c r="M173" s="205"/>
      <c r="O173" s="205"/>
      <c r="P173" s="205"/>
      <c r="Q173" s="205"/>
      <c r="R173" s="205"/>
      <c r="S173" s="205"/>
      <c r="T173" s="205"/>
      <c r="U173" s="205"/>
      <c r="V173" s="205"/>
      <c r="W173" s="205"/>
    </row>
    <row r="174" spans="1:23" ht="15.75" customHeight="1">
      <c r="A174" s="5"/>
      <c r="B174" s="96" t="s">
        <v>68</v>
      </c>
      <c r="C174" s="5"/>
      <c r="D174" s="103"/>
      <c r="E174" s="14"/>
      <c r="F174" s="98"/>
      <c r="H174" s="241"/>
      <c r="I174" s="205"/>
      <c r="J174" s="246"/>
      <c r="K174" s="205"/>
      <c r="L174" s="209"/>
      <c r="M174" s="205"/>
      <c r="O174" s="205"/>
      <c r="P174" s="205"/>
      <c r="Q174" s="205"/>
      <c r="R174" s="205"/>
      <c r="S174" s="205"/>
      <c r="T174" s="205"/>
      <c r="U174" s="205"/>
      <c r="V174" s="205"/>
      <c r="W174" s="205"/>
    </row>
    <row r="175" spans="1:23" ht="15.75" customHeight="1">
      <c r="A175" s="5"/>
      <c r="B175" s="96"/>
      <c r="C175" s="5"/>
      <c r="D175" s="103"/>
      <c r="E175" s="14"/>
      <c r="F175" s="98"/>
      <c r="H175" s="241"/>
      <c r="I175" s="205"/>
      <c r="J175" s="246"/>
      <c r="K175" s="205"/>
      <c r="L175" s="209"/>
      <c r="M175" s="205"/>
      <c r="O175" s="205"/>
      <c r="P175" s="205"/>
      <c r="Q175" s="205"/>
      <c r="R175" s="205"/>
      <c r="S175" s="205"/>
      <c r="T175" s="205"/>
      <c r="U175" s="205"/>
      <c r="V175" s="205"/>
      <c r="W175" s="205"/>
    </row>
    <row r="176" spans="1:23" ht="15.75" customHeight="1">
      <c r="A176" s="5"/>
      <c r="B176" s="96" t="s">
        <v>175</v>
      </c>
      <c r="C176" s="5"/>
      <c r="D176" s="103"/>
      <c r="E176" s="14"/>
      <c r="F176" s="98"/>
      <c r="H176" s="241"/>
      <c r="I176" s="205"/>
      <c r="J176" s="246"/>
      <c r="K176" s="205"/>
      <c r="L176" s="209"/>
      <c r="M176" s="205"/>
      <c r="O176" s="205"/>
      <c r="P176" s="205"/>
      <c r="Q176" s="205"/>
      <c r="R176" s="205"/>
      <c r="S176" s="205"/>
      <c r="T176" s="205"/>
      <c r="U176" s="205"/>
      <c r="V176" s="205"/>
      <c r="W176" s="205"/>
    </row>
    <row r="177" spans="1:23" ht="15.75" customHeight="1">
      <c r="A177" s="5"/>
      <c r="B177" s="96" t="s">
        <v>176</v>
      </c>
      <c r="C177" s="5"/>
      <c r="D177" s="103"/>
      <c r="E177" s="14"/>
      <c r="F177" s="98"/>
      <c r="H177" s="241"/>
      <c r="I177" s="205"/>
      <c r="J177" s="246"/>
      <c r="K177" s="205"/>
      <c r="L177" s="209"/>
      <c r="M177" s="205"/>
      <c r="O177" s="205"/>
      <c r="P177" s="205"/>
      <c r="Q177" s="205"/>
      <c r="R177" s="205"/>
      <c r="S177" s="205"/>
      <c r="T177" s="205"/>
      <c r="U177" s="205"/>
      <c r="V177" s="205"/>
      <c r="W177" s="205"/>
    </row>
    <row r="178" spans="1:23" ht="15.75" customHeight="1">
      <c r="A178" s="5"/>
      <c r="B178" s="13"/>
      <c r="C178" s="5"/>
      <c r="D178" s="103"/>
      <c r="E178" s="48"/>
      <c r="F178" s="14"/>
      <c r="H178" s="241"/>
      <c r="I178" s="205"/>
      <c r="J178" s="246"/>
      <c r="K178" s="205"/>
      <c r="L178" s="209"/>
      <c r="M178" s="205"/>
      <c r="O178" s="205"/>
      <c r="P178" s="205"/>
      <c r="Q178" s="205"/>
      <c r="R178" s="205"/>
      <c r="S178" s="205"/>
      <c r="T178" s="205"/>
      <c r="U178" s="205"/>
      <c r="V178" s="205"/>
      <c r="W178" s="205"/>
    </row>
    <row r="179" spans="1:23" ht="15.75" customHeight="1">
      <c r="A179" s="5" t="s">
        <v>3</v>
      </c>
      <c r="B179" s="91" t="s">
        <v>177</v>
      </c>
      <c r="C179" s="5" t="s">
        <v>8</v>
      </c>
      <c r="D179" s="103">
        <v>16</v>
      </c>
      <c r="E179" s="48">
        <v>3000</v>
      </c>
      <c r="F179" s="14">
        <f>E179*D179</f>
        <v>48000</v>
      </c>
      <c r="G179" s="205">
        <v>5300</v>
      </c>
      <c r="H179" s="241">
        <f t="shared" si="10"/>
        <v>84800</v>
      </c>
      <c r="I179" s="205">
        <v>3500</v>
      </c>
      <c r="J179" s="246">
        <f t="shared" si="11"/>
        <v>56000</v>
      </c>
      <c r="K179" s="205">
        <v>2500</v>
      </c>
      <c r="L179" s="209">
        <f>K179*D179</f>
        <v>40000</v>
      </c>
      <c r="M179" s="205">
        <v>1800</v>
      </c>
      <c r="N179" s="205">
        <f>M179*D179</f>
        <v>28800</v>
      </c>
      <c r="O179" s="205"/>
      <c r="P179" s="205">
        <f>O179*D179</f>
        <v>0</v>
      </c>
      <c r="Q179" s="205"/>
      <c r="R179" s="205">
        <f>Q179*D179</f>
        <v>0</v>
      </c>
      <c r="S179" s="205"/>
      <c r="T179" s="205">
        <f>S179*D179</f>
        <v>0</v>
      </c>
      <c r="U179" s="205"/>
      <c r="V179" s="205"/>
      <c r="W179" s="205"/>
    </row>
    <row r="180" spans="1:23" ht="15.75" customHeight="1">
      <c r="A180" s="5"/>
      <c r="B180" s="91"/>
      <c r="C180" s="5"/>
      <c r="D180" s="103"/>
      <c r="E180" s="48"/>
      <c r="F180" s="14"/>
    </row>
    <row r="181" spans="1:23" ht="15.75" customHeight="1">
      <c r="A181" s="97"/>
      <c r="B181" s="156"/>
      <c r="C181" s="2"/>
      <c r="D181" s="106"/>
      <c r="E181" s="61"/>
      <c r="F181" s="51"/>
    </row>
    <row r="182" spans="1:23" ht="15.75" customHeight="1">
      <c r="A182" s="5"/>
      <c r="B182" s="91" t="s">
        <v>16</v>
      </c>
      <c r="C182" s="7"/>
      <c r="D182" s="107"/>
      <c r="E182" s="42" t="s">
        <v>9</v>
      </c>
      <c r="F182" s="14">
        <f>SUM(F166:F180)</f>
        <v>448000</v>
      </c>
      <c r="G182" t="s">
        <v>9</v>
      </c>
      <c r="H182" s="242">
        <f>SUM(H166:H180)</f>
        <v>706400</v>
      </c>
      <c r="I182" t="s">
        <v>9</v>
      </c>
      <c r="J182" s="245">
        <f>SUM(J166:J180)</f>
        <v>708000</v>
      </c>
      <c r="K182" t="s">
        <v>9</v>
      </c>
      <c r="L182" s="208">
        <f>SUM(L166:L180)</f>
        <v>412000</v>
      </c>
      <c r="M182" t="s">
        <v>9</v>
      </c>
      <c r="N182" s="205">
        <f>SUM(N166:N180)</f>
        <v>262400</v>
      </c>
      <c r="O182" t="s">
        <v>9</v>
      </c>
      <c r="P182">
        <f>SUM(P166:P180)</f>
        <v>0</v>
      </c>
      <c r="Q182" t="s">
        <v>9</v>
      </c>
      <c r="R182">
        <f>SUM(R166:R180)</f>
        <v>0</v>
      </c>
      <c r="S182" t="s">
        <v>9</v>
      </c>
      <c r="T182">
        <f>SUM(T166:T180)</f>
        <v>0</v>
      </c>
    </row>
    <row r="183" spans="1:23" ht="15.75" customHeight="1">
      <c r="A183" s="10"/>
      <c r="B183" s="157"/>
      <c r="C183" s="11"/>
      <c r="D183" s="108"/>
      <c r="E183" s="45"/>
      <c r="F183" s="34"/>
    </row>
    <row r="184" spans="1:23" ht="15.75" customHeight="1">
      <c r="A184" s="5"/>
      <c r="B184" s="91"/>
      <c r="C184" s="5"/>
      <c r="D184" s="103"/>
      <c r="E184" s="48"/>
      <c r="F184" s="14"/>
    </row>
    <row r="185" spans="1:23" ht="15.75" customHeight="1">
      <c r="A185" s="5"/>
      <c r="B185" s="55" t="s">
        <v>17</v>
      </c>
      <c r="C185" s="5"/>
      <c r="D185" s="111" t="s">
        <v>18</v>
      </c>
      <c r="E185" s="14"/>
      <c r="F185" s="14"/>
    </row>
    <row r="186" spans="1:23" ht="15.75" customHeight="1">
      <c r="A186" s="5"/>
      <c r="B186" s="18"/>
      <c r="C186" s="5"/>
      <c r="D186" s="111" t="s">
        <v>30</v>
      </c>
      <c r="E186" s="14"/>
      <c r="F186" s="14"/>
    </row>
    <row r="187" spans="1:23" ht="15.75" customHeight="1">
      <c r="A187" s="5"/>
      <c r="B187" s="17"/>
      <c r="C187" s="5"/>
      <c r="D187" s="103"/>
      <c r="E187" s="14"/>
      <c r="F187" s="14"/>
    </row>
    <row r="188" spans="1:23" ht="15.75" customHeight="1">
      <c r="A188" s="5"/>
      <c r="B188" s="18"/>
      <c r="C188" s="5"/>
      <c r="D188" s="109" t="s">
        <v>236</v>
      </c>
      <c r="E188" s="14"/>
      <c r="F188" s="14">
        <f>F159</f>
        <v>4026100</v>
      </c>
      <c r="H188" s="240">
        <f>H159</f>
        <v>4346000</v>
      </c>
      <c r="J188" s="245">
        <f>J159</f>
        <v>4846050</v>
      </c>
      <c r="L188" s="208">
        <f>L159</f>
        <v>4968300</v>
      </c>
      <c r="N188" s="205">
        <f>N159</f>
        <v>2925200</v>
      </c>
      <c r="P188">
        <f>P159</f>
        <v>0</v>
      </c>
      <c r="R188">
        <f>R159</f>
        <v>0</v>
      </c>
      <c r="T188">
        <f>T159</f>
        <v>0</v>
      </c>
    </row>
    <row r="189" spans="1:23" ht="15.75" customHeight="1">
      <c r="A189" s="5"/>
      <c r="B189" s="74"/>
      <c r="C189" s="5"/>
      <c r="D189" s="103"/>
      <c r="E189" s="8"/>
      <c r="F189" s="14"/>
    </row>
    <row r="190" spans="1:23" ht="15.75" customHeight="1">
      <c r="A190" s="5"/>
      <c r="B190" s="25"/>
      <c r="C190" s="5"/>
      <c r="D190" s="109" t="s">
        <v>26</v>
      </c>
      <c r="E190" s="14"/>
      <c r="F190" s="14">
        <f>F182</f>
        <v>448000</v>
      </c>
      <c r="H190" s="240">
        <f>H182</f>
        <v>706400</v>
      </c>
      <c r="J190" s="245">
        <f>J182</f>
        <v>708000</v>
      </c>
      <c r="L190" s="208">
        <f>L182</f>
        <v>412000</v>
      </c>
      <c r="N190" s="205">
        <f>N182</f>
        <v>262400</v>
      </c>
      <c r="P190">
        <f>P182</f>
        <v>0</v>
      </c>
      <c r="R190">
        <f>R182</f>
        <v>0</v>
      </c>
      <c r="T190">
        <f>T182</f>
        <v>0</v>
      </c>
    </row>
    <row r="191" spans="1:23" ht="15.75" customHeight="1">
      <c r="A191" s="5"/>
      <c r="B191" s="13"/>
      <c r="C191" s="5"/>
      <c r="D191" s="109"/>
      <c r="E191" s="48"/>
      <c r="F191" s="14"/>
    </row>
    <row r="192" spans="1:23" ht="15.75" customHeight="1">
      <c r="A192" s="22"/>
      <c r="B192" s="62"/>
      <c r="C192" s="2"/>
      <c r="D192" s="106"/>
      <c r="E192" s="60"/>
      <c r="F192" s="51"/>
    </row>
    <row r="193" spans="1:21" ht="15.75" customHeight="1">
      <c r="A193" s="39" t="s">
        <v>114</v>
      </c>
      <c r="B193" s="7"/>
      <c r="C193" s="7"/>
      <c r="D193" s="107"/>
      <c r="E193" s="42" t="s">
        <v>9</v>
      </c>
      <c r="F193" s="14">
        <f>SUM(F188:F190)</f>
        <v>4474100</v>
      </c>
      <c r="G193" t="s">
        <v>9</v>
      </c>
      <c r="H193" s="240">
        <f>SUM(H188:H190)</f>
        <v>5052400</v>
      </c>
      <c r="I193" t="s">
        <v>9</v>
      </c>
      <c r="J193" s="245">
        <f>SUM(J188:J190)</f>
        <v>5554050</v>
      </c>
      <c r="K193" t="s">
        <v>9</v>
      </c>
      <c r="L193" s="208">
        <f>SUM(L188:L190)</f>
        <v>5380300</v>
      </c>
      <c r="M193" t="s">
        <v>9</v>
      </c>
      <c r="N193" s="205">
        <f>SUM(N188:N190)</f>
        <v>3187600</v>
      </c>
      <c r="O193" t="s">
        <v>9</v>
      </c>
      <c r="P193">
        <f>SUM(P188:P190)</f>
        <v>0</v>
      </c>
      <c r="Q193" t="s">
        <v>9</v>
      </c>
      <c r="R193">
        <f>SUM(R188:R190)</f>
        <v>0</v>
      </c>
      <c r="S193" t="s">
        <v>9</v>
      </c>
      <c r="T193">
        <f>SUM(T188:T190)</f>
        <v>0</v>
      </c>
    </row>
    <row r="194" spans="1:21" ht="15.75" customHeight="1">
      <c r="A194" s="27"/>
      <c r="B194" s="66"/>
      <c r="C194" s="11"/>
      <c r="D194" s="108"/>
      <c r="E194" s="59"/>
      <c r="F194" s="34"/>
    </row>
    <row r="195" spans="1:21" ht="15.75" customHeight="1">
      <c r="A195" s="22"/>
      <c r="B195" s="54"/>
      <c r="C195" s="2"/>
      <c r="D195" s="102"/>
      <c r="E195" s="60"/>
      <c r="F195" s="3"/>
    </row>
    <row r="196" spans="1:21" ht="15.75" customHeight="1">
      <c r="A196" s="16" t="s">
        <v>1</v>
      </c>
      <c r="B196" s="5" t="s">
        <v>39</v>
      </c>
      <c r="C196" s="7" t="s">
        <v>12</v>
      </c>
      <c r="D196" s="103" t="s">
        <v>14</v>
      </c>
      <c r="E196" s="21" t="s">
        <v>13</v>
      </c>
      <c r="F196" s="8" t="s">
        <v>19</v>
      </c>
      <c r="G196" t="s">
        <v>13</v>
      </c>
      <c r="H196" s="240" t="s">
        <v>19</v>
      </c>
      <c r="I196" t="s">
        <v>13</v>
      </c>
      <c r="J196" s="245" t="s">
        <v>19</v>
      </c>
      <c r="K196" t="s">
        <v>13</v>
      </c>
      <c r="L196" s="208" t="s">
        <v>19</v>
      </c>
      <c r="M196" t="s">
        <v>13</v>
      </c>
      <c r="N196" s="205" t="s">
        <v>19</v>
      </c>
      <c r="O196" t="s">
        <v>13</v>
      </c>
      <c r="P196" t="s">
        <v>19</v>
      </c>
      <c r="Q196" t="s">
        <v>13</v>
      </c>
      <c r="R196" t="s">
        <v>19</v>
      </c>
      <c r="S196" t="s">
        <v>13</v>
      </c>
      <c r="T196" t="s">
        <v>19</v>
      </c>
    </row>
    <row r="197" spans="1:21" ht="15.75" customHeight="1">
      <c r="A197" s="27"/>
      <c r="B197" s="63"/>
      <c r="C197" s="11"/>
      <c r="D197" s="104"/>
      <c r="E197" s="59"/>
      <c r="F197" s="12"/>
    </row>
    <row r="198" spans="1:21" ht="15.75" customHeight="1">
      <c r="A198" s="5"/>
      <c r="B198" s="15" t="s">
        <v>69</v>
      </c>
      <c r="C198" s="5"/>
      <c r="D198" s="103"/>
      <c r="E198" s="8"/>
      <c r="F198" s="14"/>
    </row>
    <row r="199" spans="1:21" ht="15.75" customHeight="1">
      <c r="A199" s="5"/>
      <c r="B199" s="15"/>
      <c r="C199" s="5"/>
      <c r="D199" s="113"/>
      <c r="E199" s="8"/>
      <c r="F199" s="98"/>
    </row>
    <row r="200" spans="1:21" ht="15.75" customHeight="1">
      <c r="A200" s="5"/>
      <c r="B200" s="15" t="s">
        <v>107</v>
      </c>
      <c r="C200" s="5"/>
      <c r="D200" s="113"/>
      <c r="E200" s="8"/>
      <c r="F200" s="98"/>
    </row>
    <row r="201" spans="1:21" ht="15.75" customHeight="1">
      <c r="A201" s="5"/>
      <c r="B201" s="15" t="s">
        <v>108</v>
      </c>
      <c r="C201" s="5"/>
      <c r="D201" s="113"/>
      <c r="E201" s="8"/>
      <c r="F201" s="98"/>
      <c r="G201" s="205"/>
      <c r="H201" s="241"/>
      <c r="I201" s="205"/>
      <c r="J201" s="246"/>
      <c r="K201" s="205"/>
      <c r="L201" s="209"/>
      <c r="M201" s="205"/>
      <c r="O201" s="205"/>
      <c r="P201" s="205"/>
      <c r="Q201" s="205"/>
      <c r="R201" s="205"/>
      <c r="S201" s="205"/>
      <c r="T201" s="205"/>
      <c r="U201" s="205"/>
    </row>
    <row r="202" spans="1:21" ht="15.75" customHeight="1">
      <c r="A202" s="5"/>
      <c r="B202" s="15"/>
      <c r="C202" s="5"/>
      <c r="D202" s="113"/>
      <c r="E202" s="8"/>
      <c r="F202" s="98"/>
      <c r="G202" s="205"/>
      <c r="H202" s="241"/>
      <c r="I202" s="205"/>
      <c r="J202" s="246"/>
      <c r="K202" s="205"/>
      <c r="L202" s="209"/>
      <c r="M202" s="205"/>
      <c r="O202" s="205"/>
      <c r="P202" s="205"/>
      <c r="Q202" s="205"/>
      <c r="R202" s="205"/>
      <c r="S202" s="205"/>
      <c r="T202" s="205"/>
      <c r="U202" s="205"/>
    </row>
    <row r="203" spans="1:21" ht="15.75" customHeight="1">
      <c r="A203" s="5" t="s">
        <v>0</v>
      </c>
      <c r="B203" s="18" t="s">
        <v>31</v>
      </c>
      <c r="C203" s="5" t="s">
        <v>20</v>
      </c>
      <c r="D203" s="113">
        <v>5</v>
      </c>
      <c r="E203" s="8">
        <v>110000</v>
      </c>
      <c r="F203" s="14">
        <f>E203*D203</f>
        <v>550000</v>
      </c>
      <c r="G203" s="205">
        <v>2100</v>
      </c>
      <c r="H203" s="241">
        <f>G203*D203</f>
        <v>10500</v>
      </c>
      <c r="I203" s="205">
        <v>95000</v>
      </c>
      <c r="J203" s="246">
        <v>475000</v>
      </c>
      <c r="K203" s="205">
        <v>95000</v>
      </c>
      <c r="L203" s="209">
        <f>K203*D203</f>
        <v>475000</v>
      </c>
      <c r="M203" s="205">
        <v>100000</v>
      </c>
      <c r="N203" s="205">
        <v>500000</v>
      </c>
      <c r="O203" s="205"/>
      <c r="P203" s="205">
        <f>O203*D203</f>
        <v>0</v>
      </c>
      <c r="Q203" s="205"/>
      <c r="R203" s="205">
        <f>Q203*D203</f>
        <v>0</v>
      </c>
      <c r="S203" s="205"/>
      <c r="T203" s="205">
        <f>S203*D203</f>
        <v>0</v>
      </c>
      <c r="U203" s="205"/>
    </row>
    <row r="204" spans="1:21" ht="15.75" customHeight="1">
      <c r="A204" s="5"/>
      <c r="B204" s="18"/>
      <c r="C204" s="5"/>
      <c r="D204" s="113"/>
      <c r="E204" s="8"/>
      <c r="F204" s="98"/>
      <c r="G204" s="205"/>
      <c r="H204" s="241"/>
      <c r="I204" s="205"/>
      <c r="J204" s="246"/>
      <c r="K204" s="205"/>
      <c r="L204" s="209"/>
      <c r="M204" s="205"/>
      <c r="O204" s="205"/>
      <c r="P204" s="205"/>
      <c r="Q204" s="205"/>
      <c r="R204" s="205"/>
      <c r="S204" s="205"/>
      <c r="T204" s="205"/>
      <c r="U204" s="205"/>
    </row>
    <row r="205" spans="1:21" ht="15.75" customHeight="1">
      <c r="A205" s="5"/>
      <c r="B205" s="96" t="s">
        <v>121</v>
      </c>
      <c r="C205" s="5"/>
      <c r="D205" s="103"/>
      <c r="E205" s="8"/>
      <c r="F205" s="44"/>
      <c r="G205" s="205"/>
      <c r="H205" s="241"/>
      <c r="I205" s="205"/>
      <c r="J205" s="246"/>
      <c r="K205" s="205"/>
      <c r="L205" s="209"/>
      <c r="M205" s="205"/>
      <c r="O205" s="205"/>
      <c r="P205" s="205"/>
      <c r="Q205" s="205"/>
      <c r="R205" s="205"/>
      <c r="S205" s="205"/>
      <c r="T205" s="205"/>
      <c r="U205" s="205"/>
    </row>
    <row r="206" spans="1:21" ht="15.75" customHeight="1">
      <c r="A206" s="5"/>
      <c r="B206" s="17"/>
      <c r="C206" s="5"/>
      <c r="D206" s="103"/>
      <c r="E206" s="8"/>
      <c r="F206" s="44"/>
      <c r="G206" s="205"/>
      <c r="H206" s="241"/>
      <c r="I206" s="205"/>
      <c r="J206" s="246"/>
      <c r="K206" s="205"/>
      <c r="L206" s="209"/>
      <c r="M206" s="205"/>
      <c r="O206" s="205"/>
      <c r="P206" s="205"/>
      <c r="Q206" s="205"/>
      <c r="R206" s="205"/>
      <c r="S206" s="205"/>
      <c r="T206" s="205"/>
      <c r="U206" s="205"/>
    </row>
    <row r="207" spans="1:21" ht="15.75" customHeight="1">
      <c r="A207" s="5"/>
      <c r="B207" s="15" t="s">
        <v>116</v>
      </c>
      <c r="C207" s="5"/>
      <c r="D207" s="103"/>
      <c r="E207" s="14"/>
      <c r="F207" s="9"/>
      <c r="G207" s="205"/>
      <c r="H207" s="241"/>
      <c r="I207" s="205"/>
      <c r="J207" s="246"/>
      <c r="K207" s="205"/>
      <c r="L207" s="209"/>
      <c r="M207" s="205"/>
      <c r="O207" s="205"/>
      <c r="P207" s="205"/>
      <c r="Q207" s="205"/>
      <c r="R207" s="205"/>
      <c r="S207" s="205"/>
      <c r="T207" s="205"/>
      <c r="U207" s="205"/>
    </row>
    <row r="208" spans="1:21" ht="15.75" customHeight="1">
      <c r="A208" s="5"/>
      <c r="B208" s="96"/>
      <c r="D208" s="103"/>
      <c r="E208" s="14"/>
      <c r="F208" s="98"/>
      <c r="G208" s="205"/>
      <c r="H208" s="241"/>
      <c r="I208" s="205"/>
      <c r="J208" s="246"/>
      <c r="K208" s="205"/>
      <c r="L208" s="209"/>
      <c r="M208" s="205"/>
      <c r="O208" s="205"/>
      <c r="P208" s="205"/>
      <c r="Q208" s="205"/>
      <c r="R208" s="205"/>
      <c r="S208" s="205"/>
      <c r="T208" s="205"/>
      <c r="U208" s="205"/>
    </row>
    <row r="209" spans="1:21" ht="15.75" customHeight="1">
      <c r="A209" s="5" t="s">
        <v>2</v>
      </c>
      <c r="B209" s="17" t="s">
        <v>145</v>
      </c>
      <c r="C209" s="5" t="s">
        <v>32</v>
      </c>
      <c r="D209" s="103">
        <v>174</v>
      </c>
      <c r="E209" s="14">
        <v>1800</v>
      </c>
      <c r="F209" s="14">
        <f>E209*D209</f>
        <v>313200</v>
      </c>
      <c r="G209" s="205">
        <v>2100</v>
      </c>
      <c r="H209" s="241">
        <f t="shared" ref="H209:H232" si="12">G209*D209</f>
        <v>365400</v>
      </c>
      <c r="I209" s="205">
        <v>1600</v>
      </c>
      <c r="J209" s="246">
        <f t="shared" ref="J209:J232" si="13">I209*D209</f>
        <v>278400</v>
      </c>
      <c r="K209" s="205">
        <v>1950</v>
      </c>
      <c r="L209" s="209">
        <f>K209*D209</f>
        <v>339300</v>
      </c>
      <c r="M209" s="205">
        <v>2000</v>
      </c>
      <c r="N209" s="205">
        <f>M209*D209</f>
        <v>348000</v>
      </c>
      <c r="O209" s="205"/>
      <c r="P209" s="205">
        <f>O209*D209</f>
        <v>0</v>
      </c>
      <c r="Q209" s="205"/>
      <c r="R209" s="205">
        <f>Q209*D209</f>
        <v>0</v>
      </c>
      <c r="S209" s="205"/>
      <c r="T209" s="205">
        <f>S209*D209</f>
        <v>0</v>
      </c>
      <c r="U209" s="205"/>
    </row>
    <row r="210" spans="1:21" ht="15.75" customHeight="1">
      <c r="A210" s="5"/>
      <c r="B210" s="69"/>
      <c r="C210" s="5"/>
      <c r="D210" s="113"/>
      <c r="E210" s="14" t="s">
        <v>208</v>
      </c>
      <c r="F210" s="98"/>
      <c r="G210" s="205"/>
      <c r="H210" s="241"/>
      <c r="I210" s="205"/>
      <c r="J210" s="246"/>
      <c r="K210" s="205"/>
      <c r="L210" s="209"/>
      <c r="M210" s="205"/>
      <c r="O210" s="205"/>
      <c r="P210" s="205"/>
      <c r="Q210" s="205"/>
      <c r="R210" s="205"/>
      <c r="S210" s="205"/>
      <c r="T210" s="205"/>
      <c r="U210" s="205"/>
    </row>
    <row r="211" spans="1:21" ht="15.75" customHeight="1">
      <c r="A211" s="5"/>
      <c r="B211" s="96" t="s">
        <v>70</v>
      </c>
      <c r="C211" s="5"/>
      <c r="D211" s="113"/>
      <c r="E211" s="14"/>
      <c r="F211" s="98"/>
      <c r="G211" s="205"/>
      <c r="H211" s="241"/>
      <c r="I211" s="205"/>
      <c r="J211" s="246"/>
      <c r="K211" s="205"/>
      <c r="L211" s="209"/>
      <c r="M211" s="205"/>
      <c r="O211" s="205"/>
      <c r="P211" s="205"/>
      <c r="Q211" s="205"/>
      <c r="R211" s="205"/>
      <c r="S211" s="205"/>
      <c r="T211" s="205"/>
      <c r="U211" s="205"/>
    </row>
    <row r="212" spans="1:21" ht="15.75" customHeight="1">
      <c r="A212" s="5"/>
      <c r="B212" s="96" t="s">
        <v>71</v>
      </c>
      <c r="C212" s="5"/>
      <c r="D212" s="113"/>
      <c r="E212" s="33"/>
      <c r="F212" s="98"/>
      <c r="G212" s="205"/>
      <c r="H212" s="241"/>
      <c r="I212" s="205"/>
      <c r="J212" s="246"/>
      <c r="K212" s="205"/>
      <c r="L212" s="209"/>
      <c r="M212" s="205"/>
      <c r="O212" s="205"/>
      <c r="P212" s="205"/>
      <c r="Q212" s="205"/>
      <c r="R212" s="205"/>
      <c r="S212" s="205"/>
      <c r="T212" s="205"/>
      <c r="U212" s="205"/>
    </row>
    <row r="213" spans="1:21" ht="15.75" customHeight="1">
      <c r="A213" s="5"/>
      <c r="B213" s="79"/>
      <c r="C213" s="5"/>
      <c r="D213" s="107"/>
      <c r="E213" s="33"/>
      <c r="F213" s="98"/>
      <c r="G213" s="205"/>
      <c r="H213" s="241"/>
      <c r="I213" s="205"/>
      <c r="J213" s="246"/>
      <c r="K213" s="205"/>
      <c r="L213" s="209"/>
      <c r="M213" s="205"/>
      <c r="O213" s="205"/>
      <c r="P213" s="205"/>
      <c r="Q213" s="205"/>
      <c r="R213" s="205"/>
      <c r="S213" s="205"/>
      <c r="T213" s="205"/>
      <c r="U213" s="205"/>
    </row>
    <row r="214" spans="1:21" ht="15.75" customHeight="1">
      <c r="A214" s="5" t="s">
        <v>3</v>
      </c>
      <c r="B214" s="39" t="s">
        <v>182</v>
      </c>
      <c r="C214" s="5" t="s">
        <v>32</v>
      </c>
      <c r="D214" s="107">
        <v>323</v>
      </c>
      <c r="E214" s="33">
        <v>1500</v>
      </c>
      <c r="F214" s="14">
        <f>E214*D214</f>
        <v>484500</v>
      </c>
      <c r="G214" s="205">
        <v>1900</v>
      </c>
      <c r="H214" s="241">
        <f t="shared" si="12"/>
        <v>613700</v>
      </c>
      <c r="I214" s="205">
        <v>1600</v>
      </c>
      <c r="J214" s="246">
        <f t="shared" si="13"/>
        <v>516800</v>
      </c>
      <c r="K214" s="205">
        <v>1950</v>
      </c>
      <c r="L214" s="209">
        <f>K214*D214</f>
        <v>629850</v>
      </c>
      <c r="M214" s="205">
        <v>2000</v>
      </c>
      <c r="N214" s="205">
        <f>M214*D214</f>
        <v>646000</v>
      </c>
      <c r="O214" s="205"/>
      <c r="P214" s="205">
        <f>O214*D214</f>
        <v>0</v>
      </c>
      <c r="Q214" s="205"/>
      <c r="R214" s="205">
        <f>Q214*D214</f>
        <v>0</v>
      </c>
      <c r="S214" s="205"/>
      <c r="T214" s="205">
        <f>S214*D214</f>
        <v>0</v>
      </c>
      <c r="U214" s="205"/>
    </row>
    <row r="215" spans="1:21" ht="15.75" customHeight="1">
      <c r="A215" s="5"/>
      <c r="B215" s="38"/>
      <c r="C215" s="5"/>
      <c r="D215" s="107"/>
      <c r="E215" s="33"/>
      <c r="F215" s="98"/>
      <c r="G215" s="205"/>
      <c r="H215" s="241"/>
      <c r="I215" s="205"/>
      <c r="J215" s="246"/>
      <c r="K215" s="205"/>
      <c r="L215" s="209"/>
      <c r="M215" s="205"/>
      <c r="O215" s="205"/>
      <c r="P215" s="205"/>
      <c r="Q215" s="205"/>
      <c r="R215" s="205"/>
      <c r="S215" s="205"/>
      <c r="T215" s="205"/>
      <c r="U215" s="205"/>
    </row>
    <row r="216" spans="1:21" ht="15.75" customHeight="1">
      <c r="A216" s="5"/>
      <c r="B216" s="88" t="s">
        <v>23</v>
      </c>
      <c r="C216" s="5"/>
      <c r="D216" s="103"/>
      <c r="E216" s="14"/>
      <c r="F216" s="98"/>
      <c r="G216" s="205"/>
      <c r="H216" s="241"/>
      <c r="I216" s="205"/>
      <c r="J216" s="246"/>
      <c r="K216" s="205"/>
      <c r="L216" s="209"/>
      <c r="M216" s="205"/>
      <c r="O216" s="205"/>
      <c r="P216" s="205"/>
      <c r="Q216" s="205"/>
      <c r="R216" s="205"/>
      <c r="S216" s="205"/>
      <c r="T216" s="205"/>
      <c r="U216" s="205"/>
    </row>
    <row r="217" spans="1:21" ht="15.75" customHeight="1">
      <c r="A217" s="5"/>
      <c r="B217" s="1"/>
      <c r="C217" s="5"/>
      <c r="D217" s="103"/>
      <c r="E217" s="14"/>
      <c r="F217" s="98"/>
      <c r="G217" s="205"/>
      <c r="H217" s="241"/>
      <c r="I217" s="205"/>
      <c r="J217" s="246"/>
      <c r="K217" s="205"/>
      <c r="L217" s="209"/>
      <c r="M217" s="205"/>
      <c r="O217" s="205"/>
      <c r="P217" s="205"/>
      <c r="Q217" s="205"/>
      <c r="R217" s="205"/>
      <c r="S217" s="205"/>
      <c r="T217" s="205"/>
      <c r="U217" s="205"/>
    </row>
    <row r="218" spans="1:21" ht="15.75" customHeight="1">
      <c r="A218" s="5" t="s">
        <v>4</v>
      </c>
      <c r="B218" s="25" t="s">
        <v>50</v>
      </c>
      <c r="C218" s="5" t="s">
        <v>8</v>
      </c>
      <c r="D218" s="103">
        <v>45</v>
      </c>
      <c r="E218" s="14">
        <v>9000</v>
      </c>
      <c r="F218" s="14">
        <f>E218*D218</f>
        <v>405000</v>
      </c>
      <c r="G218" s="205">
        <v>2100</v>
      </c>
      <c r="H218" s="241">
        <f t="shared" si="12"/>
        <v>94500</v>
      </c>
      <c r="I218" s="205">
        <v>11500</v>
      </c>
      <c r="J218" s="246">
        <f t="shared" si="13"/>
        <v>517500</v>
      </c>
      <c r="K218" s="205">
        <v>8000</v>
      </c>
      <c r="L218" s="209">
        <f>K218*D218</f>
        <v>360000</v>
      </c>
      <c r="M218" s="205">
        <v>1000</v>
      </c>
      <c r="N218" s="205">
        <f>M218*D218</f>
        <v>45000</v>
      </c>
      <c r="O218" s="205"/>
      <c r="P218" s="205">
        <f>O218*D218</f>
        <v>0</v>
      </c>
      <c r="Q218" s="205"/>
      <c r="R218" s="205">
        <f>Q218*D218</f>
        <v>0</v>
      </c>
      <c r="S218" s="205"/>
      <c r="T218" s="205">
        <f>S218*D218</f>
        <v>0</v>
      </c>
      <c r="U218" s="205"/>
    </row>
    <row r="219" spans="1:21" ht="15.75" customHeight="1">
      <c r="A219" s="5"/>
      <c r="B219" s="25"/>
      <c r="C219" s="5"/>
      <c r="D219" s="114"/>
      <c r="E219" s="14"/>
      <c r="F219" s="98"/>
      <c r="G219" s="205"/>
      <c r="H219" s="241"/>
      <c r="I219" s="205"/>
      <c r="J219" s="246"/>
      <c r="K219" s="205"/>
      <c r="L219" s="209"/>
      <c r="M219" s="205"/>
      <c r="O219" s="205"/>
      <c r="P219" s="205"/>
      <c r="Q219" s="205"/>
      <c r="R219" s="205"/>
      <c r="S219" s="205"/>
      <c r="T219" s="205"/>
      <c r="U219" s="205"/>
    </row>
    <row r="220" spans="1:21" ht="15.75" customHeight="1">
      <c r="A220" s="5"/>
      <c r="B220" s="41" t="s">
        <v>195</v>
      </c>
      <c r="C220" s="5"/>
      <c r="D220" s="107"/>
      <c r="E220" s="14"/>
      <c r="F220" s="14"/>
    </row>
    <row r="221" spans="1:21" ht="15.75" customHeight="1">
      <c r="A221" s="5"/>
      <c r="B221" s="68"/>
      <c r="C221" s="5"/>
      <c r="D221" s="107"/>
      <c r="E221" s="14"/>
      <c r="F221" s="14"/>
    </row>
    <row r="222" spans="1:21" ht="15.75" customHeight="1">
      <c r="A222" s="5"/>
      <c r="B222" s="96" t="s">
        <v>196</v>
      </c>
      <c r="C222" s="5"/>
      <c r="D222" s="107"/>
      <c r="E222" s="14"/>
      <c r="F222" s="14"/>
    </row>
    <row r="223" spans="1:21" ht="15.75" customHeight="1">
      <c r="A223" s="5"/>
      <c r="B223" s="96" t="s">
        <v>142</v>
      </c>
      <c r="C223" s="5"/>
      <c r="D223" s="107"/>
      <c r="E223" s="14"/>
      <c r="F223" s="14"/>
    </row>
    <row r="224" spans="1:21" ht="15.75" customHeight="1">
      <c r="A224" s="5"/>
      <c r="B224" s="96" t="s">
        <v>87</v>
      </c>
      <c r="C224" s="5"/>
      <c r="D224" s="107"/>
      <c r="E224" s="14"/>
      <c r="F224" s="14"/>
    </row>
    <row r="225" spans="1:22" ht="15.75" customHeight="1">
      <c r="A225" s="5"/>
      <c r="B225" s="68" t="s">
        <v>117</v>
      </c>
      <c r="C225" s="5"/>
      <c r="D225" s="107"/>
      <c r="E225" s="14"/>
      <c r="F225" s="14"/>
    </row>
    <row r="226" spans="1:22" ht="15.75" customHeight="1">
      <c r="A226" s="5"/>
      <c r="B226" s="96" t="s">
        <v>143</v>
      </c>
      <c r="C226" s="5"/>
      <c r="D226" s="107"/>
      <c r="E226" s="14"/>
      <c r="F226" s="14"/>
    </row>
    <row r="227" spans="1:22" ht="15.75" customHeight="1">
      <c r="A227" s="5"/>
      <c r="B227" s="41" t="s">
        <v>144</v>
      </c>
      <c r="C227" s="5"/>
      <c r="D227" s="107"/>
      <c r="E227" s="14"/>
      <c r="F227" s="14"/>
    </row>
    <row r="228" spans="1:22" ht="15.75" customHeight="1">
      <c r="A228" s="16"/>
      <c r="B228" s="68" t="s">
        <v>75</v>
      </c>
      <c r="C228" s="6"/>
      <c r="D228" s="107"/>
      <c r="E228" s="14"/>
      <c r="F228" s="14"/>
    </row>
    <row r="229" spans="1:22" ht="15.75" customHeight="1">
      <c r="A229" s="5"/>
      <c r="B229" s="56"/>
      <c r="C229" s="5"/>
      <c r="D229" s="107"/>
      <c r="E229" s="14"/>
      <c r="F229" s="14"/>
    </row>
    <row r="230" spans="1:22" ht="15.75" customHeight="1">
      <c r="A230" s="5" t="s">
        <v>5</v>
      </c>
      <c r="B230" s="49" t="s">
        <v>197</v>
      </c>
      <c r="C230" s="5" t="s">
        <v>8</v>
      </c>
      <c r="D230" s="116">
        <v>248</v>
      </c>
      <c r="E230" s="14">
        <v>18000</v>
      </c>
      <c r="F230" s="14">
        <f>E230*D230</f>
        <v>4464000</v>
      </c>
      <c r="G230">
        <v>6800</v>
      </c>
      <c r="H230" s="241">
        <f t="shared" si="12"/>
        <v>1686400</v>
      </c>
      <c r="I230" s="205">
        <v>12500</v>
      </c>
      <c r="J230" s="246">
        <f t="shared" si="13"/>
        <v>3100000</v>
      </c>
      <c r="K230" s="205">
        <v>18500</v>
      </c>
      <c r="L230" s="209">
        <f>K230*D230</f>
        <v>4588000</v>
      </c>
      <c r="M230" s="205">
        <v>8000</v>
      </c>
      <c r="N230" s="205">
        <f>M230*D230</f>
        <v>1984000</v>
      </c>
      <c r="O230" s="205"/>
      <c r="P230" s="205">
        <f>O230*D230</f>
        <v>0</v>
      </c>
      <c r="Q230" s="205"/>
      <c r="R230" s="205">
        <f>Q230*D230</f>
        <v>0</v>
      </c>
      <c r="S230" s="205"/>
      <c r="T230" s="205">
        <f>S230*D230</f>
        <v>0</v>
      </c>
      <c r="U230" s="205"/>
      <c r="V230" s="205"/>
    </row>
    <row r="231" spans="1:22" ht="15.75" customHeight="1">
      <c r="A231" s="16"/>
      <c r="B231" s="25"/>
      <c r="C231" s="5"/>
      <c r="D231" s="103"/>
      <c r="E231" s="14"/>
      <c r="F231" s="98"/>
      <c r="H231" s="241">
        <f t="shared" si="12"/>
        <v>0</v>
      </c>
      <c r="I231" s="205"/>
      <c r="J231" s="246">
        <f t="shared" si="13"/>
        <v>0</v>
      </c>
      <c r="K231" s="205"/>
      <c r="L231" s="209">
        <f>K231*D231</f>
        <v>0</v>
      </c>
      <c r="M231" s="205"/>
      <c r="N231" s="205">
        <f>M231*D231</f>
        <v>0</v>
      </c>
      <c r="O231" s="205"/>
      <c r="P231" s="205">
        <f>O231*D231</f>
        <v>0</v>
      </c>
      <c r="Q231" s="205"/>
      <c r="R231" s="205">
        <f>Q231*D231</f>
        <v>0</v>
      </c>
      <c r="S231" s="205"/>
      <c r="T231" s="205">
        <f>S231*D231</f>
        <v>0</v>
      </c>
      <c r="U231" s="205"/>
      <c r="V231" s="205"/>
    </row>
    <row r="232" spans="1:22" ht="15.75" customHeight="1">
      <c r="A232" s="5" t="s">
        <v>6</v>
      </c>
      <c r="B232" s="25" t="s">
        <v>193</v>
      </c>
      <c r="C232" s="5" t="s">
        <v>10</v>
      </c>
      <c r="D232" s="103">
        <v>23</v>
      </c>
      <c r="E232" s="14">
        <v>9000</v>
      </c>
      <c r="F232" s="14">
        <f>E232*D232</f>
        <v>207000</v>
      </c>
      <c r="G232">
        <v>9500</v>
      </c>
      <c r="H232" s="241">
        <f t="shared" si="12"/>
        <v>218500</v>
      </c>
      <c r="I232" s="205">
        <v>8510</v>
      </c>
      <c r="J232" s="246">
        <f t="shared" si="13"/>
        <v>195730</v>
      </c>
      <c r="K232" s="205">
        <v>9500</v>
      </c>
      <c r="L232" s="209">
        <f>K232*D232</f>
        <v>218500</v>
      </c>
      <c r="M232" s="205">
        <v>2500</v>
      </c>
      <c r="N232" s="205">
        <f>M232*D232</f>
        <v>57500</v>
      </c>
      <c r="O232" s="205"/>
      <c r="P232" s="205">
        <f>O232*D232</f>
        <v>0</v>
      </c>
      <c r="Q232" s="205"/>
      <c r="R232" s="205">
        <f>Q232*D232</f>
        <v>0</v>
      </c>
      <c r="S232" s="205"/>
      <c r="T232" s="205">
        <f>S232*D232</f>
        <v>0</v>
      </c>
      <c r="U232" s="205"/>
      <c r="V232" s="205"/>
    </row>
    <row r="233" spans="1:22" ht="15.75" customHeight="1">
      <c r="A233" s="16"/>
      <c r="B233" s="69"/>
      <c r="C233" s="6"/>
      <c r="D233" s="103"/>
      <c r="E233" s="14"/>
      <c r="F233" s="14"/>
    </row>
    <row r="234" spans="1:22" ht="15.75" customHeight="1">
      <c r="A234" s="78"/>
      <c r="B234" s="23"/>
      <c r="C234" s="2"/>
      <c r="D234" s="106"/>
      <c r="E234" s="61"/>
      <c r="F234" s="51"/>
    </row>
    <row r="235" spans="1:22" ht="15.75" customHeight="1">
      <c r="A235" s="39" t="s">
        <v>16</v>
      </c>
      <c r="B235" s="7"/>
      <c r="C235" s="7"/>
      <c r="D235" s="107"/>
      <c r="E235" s="42" t="s">
        <v>9</v>
      </c>
      <c r="F235" s="14">
        <f>SUM(F199:F233)</f>
        <v>6423700</v>
      </c>
      <c r="G235" t="s">
        <v>9</v>
      </c>
      <c r="H235" s="240">
        <f>SUM(H199:H233)</f>
        <v>2989000</v>
      </c>
      <c r="I235" t="s">
        <v>9</v>
      </c>
      <c r="J235" s="245">
        <f>SUM(J199:J233)</f>
        <v>5083430</v>
      </c>
      <c r="K235" t="s">
        <v>9</v>
      </c>
      <c r="L235" s="208">
        <f>SUM(L199:L233)</f>
        <v>6610650</v>
      </c>
      <c r="M235" t="s">
        <v>9</v>
      </c>
      <c r="N235" s="205">
        <f>SUM(N199:N233)</f>
        <v>3580500</v>
      </c>
      <c r="O235" t="s">
        <v>9</v>
      </c>
      <c r="P235">
        <f>SUM(P199:P233)</f>
        <v>0</v>
      </c>
      <c r="Q235" t="s">
        <v>9</v>
      </c>
      <c r="R235">
        <f>SUM(R199:R233)</f>
        <v>0</v>
      </c>
      <c r="S235" t="s">
        <v>9</v>
      </c>
      <c r="T235">
        <f>SUM(T199:T233)</f>
        <v>0</v>
      </c>
    </row>
    <row r="236" spans="1:22" ht="15.75" customHeight="1">
      <c r="A236" s="27"/>
      <c r="B236" s="28"/>
      <c r="C236" s="72"/>
      <c r="D236" s="108"/>
      <c r="E236" s="45"/>
      <c r="F236" s="34"/>
    </row>
    <row r="237" spans="1:22" ht="15.75" customHeight="1">
      <c r="A237" s="97"/>
      <c r="B237" s="54"/>
      <c r="C237" s="2"/>
      <c r="D237" s="102"/>
      <c r="E237" s="60"/>
      <c r="F237" s="3"/>
    </row>
    <row r="238" spans="1:22" ht="15.75" customHeight="1">
      <c r="A238" s="5" t="s">
        <v>1</v>
      </c>
      <c r="B238" s="5" t="s">
        <v>39</v>
      </c>
      <c r="C238" s="7" t="s">
        <v>12</v>
      </c>
      <c r="D238" s="103" t="s">
        <v>14</v>
      </c>
      <c r="E238" s="21" t="s">
        <v>13</v>
      </c>
      <c r="F238" s="8" t="s">
        <v>19</v>
      </c>
      <c r="G238" t="s">
        <v>13</v>
      </c>
      <c r="H238" s="240" t="s">
        <v>19</v>
      </c>
      <c r="I238" t="s">
        <v>13</v>
      </c>
      <c r="J238" s="245" t="s">
        <v>19</v>
      </c>
      <c r="K238" t="s">
        <v>13</v>
      </c>
      <c r="L238" s="208" t="s">
        <v>19</v>
      </c>
      <c r="M238" t="s">
        <v>13</v>
      </c>
      <c r="N238" s="205" t="s">
        <v>19</v>
      </c>
      <c r="O238" t="s">
        <v>13</v>
      </c>
      <c r="P238" t="s">
        <v>19</v>
      </c>
      <c r="Q238" t="s">
        <v>13</v>
      </c>
      <c r="R238" t="s">
        <v>19</v>
      </c>
      <c r="S238" t="s">
        <v>13</v>
      </c>
      <c r="T238" t="s">
        <v>19</v>
      </c>
    </row>
    <row r="239" spans="1:22" ht="15.75" customHeight="1">
      <c r="A239" s="10"/>
      <c r="B239" s="63"/>
      <c r="C239" s="11"/>
      <c r="D239" s="104"/>
      <c r="E239" s="59"/>
      <c r="F239" s="12"/>
    </row>
    <row r="240" spans="1:22" ht="15.75" customHeight="1">
      <c r="A240" s="5"/>
      <c r="B240" s="41" t="s">
        <v>119</v>
      </c>
      <c r="C240" s="5"/>
      <c r="D240" s="107"/>
      <c r="E240" s="14"/>
      <c r="F240" s="14"/>
    </row>
    <row r="241" spans="1:23" ht="15.75" customHeight="1">
      <c r="A241" s="5"/>
      <c r="B241" s="68"/>
      <c r="C241" s="5"/>
      <c r="D241" s="107"/>
      <c r="E241" s="14"/>
      <c r="F241" s="14"/>
    </row>
    <row r="242" spans="1:23" ht="15.75" customHeight="1">
      <c r="A242" s="5"/>
      <c r="B242" s="96" t="s">
        <v>185</v>
      </c>
      <c r="C242" s="5"/>
      <c r="D242" s="107"/>
      <c r="E242" s="14"/>
      <c r="F242" s="14"/>
    </row>
    <row r="243" spans="1:23" ht="15.75" customHeight="1">
      <c r="A243" s="5"/>
      <c r="B243" s="96" t="s">
        <v>146</v>
      </c>
      <c r="C243" s="5"/>
      <c r="D243" s="107"/>
      <c r="E243" s="14"/>
      <c r="F243" s="14"/>
    </row>
    <row r="244" spans="1:23" ht="15.75" customHeight="1">
      <c r="A244" s="5"/>
      <c r="B244" s="96"/>
      <c r="C244" s="5"/>
      <c r="D244" s="107"/>
      <c r="E244" s="14"/>
      <c r="F244" s="14"/>
      <c r="G244" s="205"/>
      <c r="H244" s="241"/>
      <c r="I244" s="205"/>
      <c r="J244" s="246"/>
      <c r="K244" s="205"/>
      <c r="L244" s="209"/>
      <c r="M244" s="205"/>
      <c r="O244" s="205"/>
      <c r="P244" s="205"/>
      <c r="Q244" s="205"/>
      <c r="R244" s="205"/>
      <c r="S244" s="205"/>
      <c r="T244" s="205"/>
      <c r="U244" s="205"/>
      <c r="V244" s="205"/>
      <c r="W244" s="205"/>
    </row>
    <row r="245" spans="1:23" ht="15.75" customHeight="1">
      <c r="A245" s="5" t="s">
        <v>0</v>
      </c>
      <c r="B245" s="15" t="s">
        <v>147</v>
      </c>
      <c r="C245" s="5"/>
      <c r="D245" s="107"/>
      <c r="E245" s="14"/>
      <c r="F245" s="98"/>
      <c r="G245" s="205"/>
      <c r="H245" s="241"/>
      <c r="I245" s="205"/>
      <c r="J245" s="246"/>
      <c r="K245" s="205"/>
      <c r="L245" s="209"/>
      <c r="M245" s="205"/>
      <c r="O245" s="205"/>
      <c r="P245" s="205"/>
      <c r="Q245" s="205"/>
      <c r="R245" s="205"/>
      <c r="S245" s="205"/>
      <c r="T245" s="205"/>
      <c r="U245" s="205"/>
      <c r="V245" s="205"/>
      <c r="W245" s="205"/>
    </row>
    <row r="246" spans="1:23" ht="15.75" customHeight="1">
      <c r="A246" s="5"/>
      <c r="B246" s="25" t="s">
        <v>148</v>
      </c>
      <c r="C246" s="5" t="s">
        <v>8</v>
      </c>
      <c r="D246" s="107">
        <v>248</v>
      </c>
      <c r="E246" s="14">
        <v>4000</v>
      </c>
      <c r="F246" s="14">
        <f>E246*D246</f>
        <v>992000</v>
      </c>
      <c r="G246" s="205">
        <v>6500</v>
      </c>
      <c r="H246" s="241">
        <f>G246*D246</f>
        <v>1612000</v>
      </c>
      <c r="I246" s="205">
        <v>2000</v>
      </c>
      <c r="J246" s="246">
        <f>I246*D246</f>
        <v>496000</v>
      </c>
      <c r="K246" s="205">
        <v>16500</v>
      </c>
      <c r="L246" s="209">
        <f>K246*D246</f>
        <v>4092000</v>
      </c>
      <c r="M246" s="205">
        <v>1200</v>
      </c>
      <c r="N246" s="205">
        <f>M246*D246</f>
        <v>297600</v>
      </c>
      <c r="O246" s="205"/>
      <c r="P246" s="205">
        <f>O246*D246</f>
        <v>0</v>
      </c>
      <c r="Q246" s="205"/>
      <c r="R246" s="205">
        <f>Q246*D246</f>
        <v>0</v>
      </c>
      <c r="S246" s="205"/>
      <c r="T246" s="205">
        <f>S246*D246</f>
        <v>0</v>
      </c>
      <c r="U246" s="205"/>
      <c r="V246" s="205"/>
      <c r="W246" s="205"/>
    </row>
    <row r="247" spans="1:23" ht="15.75" customHeight="1">
      <c r="A247" s="5"/>
      <c r="B247" s="25"/>
      <c r="C247" s="5"/>
      <c r="D247" s="116"/>
      <c r="E247" s="14"/>
      <c r="F247" s="14"/>
      <c r="G247" s="205"/>
      <c r="H247" s="241">
        <f t="shared" ref="H247:H264" si="14">G247*D247</f>
        <v>0</v>
      </c>
      <c r="I247" s="205"/>
      <c r="J247" s="246">
        <f t="shared" ref="J247:J264" si="15">I247*D247</f>
        <v>0</v>
      </c>
      <c r="K247" s="205"/>
      <c r="L247" s="209">
        <f>K247*D247</f>
        <v>0</v>
      </c>
      <c r="M247" s="205"/>
      <c r="N247" s="205">
        <f>M247*D247</f>
        <v>0</v>
      </c>
      <c r="O247" s="205"/>
      <c r="P247" s="205">
        <f>O247*D247</f>
        <v>0</v>
      </c>
      <c r="Q247" s="205"/>
      <c r="R247" s="205">
        <f>Q247*D247</f>
        <v>0</v>
      </c>
      <c r="S247" s="205"/>
      <c r="T247" s="205">
        <f>S247*D247</f>
        <v>0</v>
      </c>
      <c r="U247" s="205"/>
      <c r="V247" s="205"/>
      <c r="W247" s="205"/>
    </row>
    <row r="248" spans="1:23" ht="15.75" customHeight="1">
      <c r="A248" s="5" t="s">
        <v>2</v>
      </c>
      <c r="B248" s="25" t="s">
        <v>109</v>
      </c>
      <c r="C248" s="5" t="s">
        <v>10</v>
      </c>
      <c r="D248" s="116">
        <v>36</v>
      </c>
      <c r="E248" s="14">
        <v>3500</v>
      </c>
      <c r="F248" s="14">
        <f>E248*D248</f>
        <v>126000</v>
      </c>
      <c r="G248" s="205">
        <v>2100</v>
      </c>
      <c r="H248" s="241">
        <f t="shared" si="14"/>
        <v>75600</v>
      </c>
      <c r="I248" s="205">
        <v>2000</v>
      </c>
      <c r="J248" s="246">
        <f t="shared" si="15"/>
        <v>72000</v>
      </c>
      <c r="K248" s="205">
        <v>5500</v>
      </c>
      <c r="L248" s="209">
        <f>K248*D248</f>
        <v>198000</v>
      </c>
      <c r="M248" s="205">
        <v>900</v>
      </c>
      <c r="N248" s="205">
        <f>M248*D248</f>
        <v>32400</v>
      </c>
      <c r="O248" s="205"/>
      <c r="P248" s="205">
        <f>O248*D248</f>
        <v>0</v>
      </c>
      <c r="Q248" s="205"/>
      <c r="R248" s="205">
        <f>Q248*D248</f>
        <v>0</v>
      </c>
      <c r="S248" s="205"/>
      <c r="T248" s="205">
        <f>S248*D248</f>
        <v>0</v>
      </c>
      <c r="U248" s="205"/>
      <c r="V248" s="205"/>
      <c r="W248" s="205"/>
    </row>
    <row r="249" spans="1:23" ht="15.75" customHeight="1">
      <c r="A249" s="5"/>
      <c r="C249" s="5"/>
      <c r="D249" s="116"/>
      <c r="E249" s="14"/>
      <c r="F249" s="14"/>
      <c r="G249" s="205"/>
      <c r="H249" s="241"/>
      <c r="I249" s="205"/>
      <c r="J249" s="246"/>
      <c r="K249" s="205"/>
      <c r="L249" s="209"/>
      <c r="M249" s="205"/>
      <c r="O249" s="205"/>
      <c r="P249" s="205"/>
      <c r="Q249" s="205"/>
      <c r="R249" s="205"/>
      <c r="S249" s="205"/>
      <c r="T249" s="205"/>
      <c r="U249" s="205"/>
      <c r="V249" s="205"/>
      <c r="W249" s="205"/>
    </row>
    <row r="250" spans="1:23" ht="15.75" customHeight="1">
      <c r="A250" s="5"/>
      <c r="B250" s="40" t="s">
        <v>37</v>
      </c>
      <c r="C250" s="5"/>
      <c r="D250" s="107"/>
      <c r="E250" s="8"/>
      <c r="F250" s="14"/>
      <c r="G250" s="205"/>
      <c r="H250" s="241"/>
      <c r="I250" s="205"/>
      <c r="J250" s="246"/>
      <c r="K250" s="205"/>
      <c r="L250" s="209"/>
      <c r="M250" s="205"/>
      <c r="O250" s="205"/>
      <c r="P250" s="205"/>
      <c r="Q250" s="205"/>
      <c r="R250" s="205"/>
      <c r="S250" s="205"/>
      <c r="T250" s="205"/>
      <c r="U250" s="205"/>
      <c r="V250" s="205"/>
      <c r="W250" s="205"/>
    </row>
    <row r="251" spans="1:23" ht="15.75" customHeight="1">
      <c r="A251" s="5"/>
      <c r="B251" s="18"/>
      <c r="C251" s="5"/>
      <c r="D251" s="107"/>
      <c r="E251" s="8"/>
      <c r="F251" s="14"/>
      <c r="G251" s="205"/>
      <c r="H251" s="241"/>
      <c r="I251" s="205"/>
      <c r="J251" s="246"/>
      <c r="K251" s="205"/>
      <c r="L251" s="209"/>
      <c r="M251" s="205"/>
      <c r="O251" s="205"/>
      <c r="P251" s="205"/>
      <c r="Q251" s="205"/>
      <c r="R251" s="205"/>
      <c r="S251" s="205"/>
      <c r="T251" s="205"/>
      <c r="U251" s="205"/>
      <c r="V251" s="205"/>
      <c r="W251" s="205"/>
    </row>
    <row r="252" spans="1:23" ht="15.75" customHeight="1">
      <c r="A252" s="5" t="s">
        <v>3</v>
      </c>
      <c r="B252" s="49" t="s">
        <v>40</v>
      </c>
      <c r="C252" s="5"/>
      <c r="D252" s="103"/>
      <c r="E252" s="14"/>
      <c r="F252" s="14"/>
      <c r="G252" s="205"/>
      <c r="H252" s="241"/>
      <c r="I252" s="205"/>
      <c r="J252" s="246"/>
      <c r="K252" s="205"/>
      <c r="L252" s="209"/>
      <c r="M252" s="205"/>
      <c r="O252" s="205"/>
      <c r="P252" s="205"/>
      <c r="Q252" s="205"/>
      <c r="R252" s="205"/>
      <c r="S252" s="205"/>
      <c r="T252" s="205"/>
      <c r="U252" s="205"/>
      <c r="V252" s="205"/>
      <c r="W252" s="205"/>
    </row>
    <row r="253" spans="1:23" ht="15.75" customHeight="1">
      <c r="A253" s="5"/>
      <c r="B253" s="13" t="s">
        <v>21</v>
      </c>
      <c r="C253" s="5"/>
      <c r="D253" s="103"/>
      <c r="E253" s="14"/>
      <c r="F253" s="14"/>
      <c r="G253" s="205"/>
      <c r="H253" s="241"/>
      <c r="I253" s="205"/>
      <c r="J253" s="246"/>
      <c r="K253" s="205"/>
      <c r="L253" s="209"/>
      <c r="M253" s="205"/>
      <c r="O253" s="205"/>
      <c r="P253" s="205"/>
      <c r="Q253" s="205"/>
      <c r="R253" s="205"/>
      <c r="S253" s="205"/>
      <c r="T253" s="205"/>
      <c r="U253" s="205"/>
      <c r="V253" s="205"/>
      <c r="W253" s="205"/>
    </row>
    <row r="254" spans="1:23" ht="15.75" customHeight="1">
      <c r="A254" s="5"/>
      <c r="B254" s="49" t="s">
        <v>22</v>
      </c>
      <c r="C254" s="5"/>
      <c r="D254" s="103"/>
      <c r="E254" s="14"/>
      <c r="F254" s="14"/>
      <c r="G254" s="205"/>
      <c r="H254" s="241"/>
      <c r="I254" s="205"/>
      <c r="J254" s="246"/>
      <c r="K254" s="205"/>
      <c r="L254" s="209"/>
      <c r="M254" s="205"/>
      <c r="O254" s="205"/>
      <c r="P254" s="205"/>
      <c r="Q254" s="205"/>
      <c r="R254" s="205"/>
      <c r="S254" s="205"/>
      <c r="T254" s="205"/>
      <c r="U254" s="205"/>
      <c r="V254" s="205"/>
      <c r="W254" s="205"/>
    </row>
    <row r="255" spans="1:23" ht="15.75" customHeight="1">
      <c r="A255" s="5"/>
      <c r="B255" s="13" t="s">
        <v>126</v>
      </c>
      <c r="C255" s="5" t="s">
        <v>127</v>
      </c>
      <c r="D255" s="103">
        <v>24</v>
      </c>
      <c r="E255" s="14">
        <v>3500</v>
      </c>
      <c r="F255" s="14">
        <f>E255*D255</f>
        <v>84000</v>
      </c>
      <c r="G255" s="205">
        <v>3200</v>
      </c>
      <c r="H255" s="241">
        <f t="shared" si="14"/>
        <v>76800</v>
      </c>
      <c r="I255" s="205">
        <v>3000</v>
      </c>
      <c r="J255" s="246">
        <f t="shared" si="15"/>
        <v>72000</v>
      </c>
      <c r="K255" s="205">
        <v>6500</v>
      </c>
      <c r="L255" s="209">
        <f>K255*D255</f>
        <v>156000</v>
      </c>
      <c r="M255" s="205">
        <v>3000</v>
      </c>
      <c r="N255" s="205">
        <f>M255*D255</f>
        <v>72000</v>
      </c>
      <c r="O255" s="205"/>
      <c r="P255" s="205">
        <f>O255*D255</f>
        <v>0</v>
      </c>
      <c r="Q255" s="205"/>
      <c r="R255" s="205">
        <f>Q255*D255</f>
        <v>0</v>
      </c>
      <c r="S255" s="205"/>
      <c r="T255" s="205">
        <f>S255*D255</f>
        <v>0</v>
      </c>
      <c r="U255" s="205"/>
      <c r="V255" s="205"/>
      <c r="W255" s="205"/>
    </row>
    <row r="256" spans="1:23" ht="15.75" customHeight="1">
      <c r="A256" s="5"/>
      <c r="B256" s="25"/>
      <c r="C256" s="5"/>
      <c r="D256" s="103"/>
      <c r="E256" s="8"/>
      <c r="F256" s="14"/>
      <c r="G256" s="205"/>
      <c r="H256" s="241"/>
      <c r="I256" s="205"/>
      <c r="J256" s="246"/>
      <c r="K256" s="205"/>
      <c r="L256" s="209"/>
      <c r="M256" s="205"/>
      <c r="O256" s="205"/>
      <c r="P256" s="205"/>
      <c r="Q256" s="205"/>
      <c r="R256" s="205"/>
      <c r="S256" s="205"/>
      <c r="T256" s="205"/>
      <c r="U256" s="205"/>
      <c r="V256" s="205"/>
      <c r="W256" s="205"/>
    </row>
    <row r="257" spans="1:23" ht="15.75" customHeight="1">
      <c r="A257" s="5" t="s">
        <v>4</v>
      </c>
      <c r="B257" s="19" t="s">
        <v>128</v>
      </c>
      <c r="C257" s="6"/>
      <c r="D257" s="103"/>
      <c r="E257" s="30"/>
      <c r="F257" s="8"/>
      <c r="G257" s="205"/>
      <c r="H257" s="241"/>
      <c r="I257" s="205"/>
      <c r="J257" s="246"/>
      <c r="K257" s="205"/>
      <c r="L257" s="209"/>
      <c r="M257" s="205"/>
      <c r="O257" s="205"/>
      <c r="P257" s="205"/>
      <c r="Q257" s="205"/>
      <c r="R257" s="205"/>
      <c r="S257" s="205"/>
      <c r="T257" s="205"/>
      <c r="U257" s="205"/>
      <c r="V257" s="205"/>
      <c r="W257" s="205"/>
    </row>
    <row r="258" spans="1:23" ht="15.75" customHeight="1">
      <c r="A258" s="5"/>
      <c r="B258" s="19" t="s">
        <v>129</v>
      </c>
      <c r="C258" s="6"/>
      <c r="D258" s="103"/>
      <c r="E258" s="30"/>
      <c r="F258" s="36"/>
      <c r="G258" s="205"/>
      <c r="H258" s="241"/>
      <c r="I258" s="205"/>
      <c r="J258" s="246"/>
      <c r="K258" s="205"/>
      <c r="L258" s="209"/>
      <c r="M258" s="205"/>
      <c r="O258" s="205"/>
      <c r="P258" s="205"/>
      <c r="Q258" s="205"/>
      <c r="R258" s="205"/>
      <c r="S258" s="205"/>
      <c r="T258" s="205"/>
      <c r="U258" s="205"/>
      <c r="V258" s="205"/>
      <c r="W258" s="205"/>
    </row>
    <row r="259" spans="1:23" ht="15.75" customHeight="1">
      <c r="A259" s="5"/>
      <c r="B259" s="19" t="s">
        <v>130</v>
      </c>
      <c r="C259" s="6" t="s">
        <v>11</v>
      </c>
      <c r="D259" s="105">
        <v>24</v>
      </c>
      <c r="E259" s="30">
        <v>3500</v>
      </c>
      <c r="F259" s="14">
        <f>E259*D259</f>
        <v>84000</v>
      </c>
      <c r="G259" s="205">
        <v>3200</v>
      </c>
      <c r="H259" s="241">
        <f t="shared" si="14"/>
        <v>76800</v>
      </c>
      <c r="I259" s="205">
        <v>3000</v>
      </c>
      <c r="J259" s="246">
        <f t="shared" si="15"/>
        <v>72000</v>
      </c>
      <c r="K259" s="205">
        <v>6500</v>
      </c>
      <c r="L259" s="209">
        <f>K259*D259</f>
        <v>156000</v>
      </c>
      <c r="M259" s="205">
        <v>5000</v>
      </c>
      <c r="N259" s="205">
        <f>M259*D259</f>
        <v>120000</v>
      </c>
      <c r="O259" s="205"/>
      <c r="P259" s="205">
        <f>O259*D259</f>
        <v>0</v>
      </c>
      <c r="Q259" s="205"/>
      <c r="R259" s="205">
        <f>Q259*D259</f>
        <v>0</v>
      </c>
      <c r="S259" s="205"/>
      <c r="T259" s="205">
        <f>S259*D259</f>
        <v>0</v>
      </c>
      <c r="U259" s="205"/>
      <c r="V259" s="205"/>
      <c r="W259" s="205"/>
    </row>
    <row r="260" spans="1:23" ht="15.75" customHeight="1">
      <c r="A260" s="5"/>
      <c r="C260" s="5"/>
      <c r="D260" s="116"/>
      <c r="E260" s="14" t="s">
        <v>208</v>
      </c>
      <c r="F260" s="14"/>
      <c r="G260" s="205"/>
      <c r="H260" s="241"/>
      <c r="I260" s="205"/>
      <c r="J260" s="246"/>
      <c r="K260" s="205"/>
      <c r="L260" s="209"/>
      <c r="M260" s="205"/>
      <c r="O260" s="205"/>
      <c r="P260" s="205"/>
      <c r="Q260" s="205"/>
      <c r="R260" s="205"/>
      <c r="S260" s="205"/>
      <c r="T260" s="205"/>
      <c r="U260" s="205"/>
      <c r="V260" s="205"/>
      <c r="W260" s="205"/>
    </row>
    <row r="261" spans="1:23" ht="15.75" customHeight="1">
      <c r="A261" s="5"/>
      <c r="B261" s="96" t="s">
        <v>74</v>
      </c>
      <c r="C261" s="5"/>
      <c r="D261" s="107"/>
      <c r="E261" s="8"/>
      <c r="F261" s="14"/>
      <c r="G261" s="205"/>
      <c r="H261" s="241"/>
      <c r="I261" s="205"/>
      <c r="J261" s="246"/>
      <c r="K261" s="205"/>
      <c r="L261" s="209"/>
      <c r="M261" s="205"/>
      <c r="O261" s="205"/>
      <c r="P261" s="205"/>
      <c r="Q261" s="205"/>
      <c r="R261" s="205"/>
      <c r="S261" s="205"/>
      <c r="T261" s="205"/>
      <c r="U261" s="205"/>
      <c r="V261" s="205"/>
      <c r="W261" s="205"/>
    </row>
    <row r="262" spans="1:23" ht="15.75" customHeight="1">
      <c r="A262" s="70"/>
      <c r="B262" s="96"/>
      <c r="C262" s="5"/>
      <c r="D262" s="107"/>
      <c r="E262" s="8"/>
      <c r="F262" s="14"/>
      <c r="G262" s="205"/>
      <c r="H262" s="241"/>
      <c r="I262" s="205"/>
      <c r="J262" s="246"/>
      <c r="K262" s="205"/>
      <c r="L262" s="209"/>
      <c r="M262" s="205"/>
      <c r="O262" s="205"/>
      <c r="P262" s="205"/>
      <c r="Q262" s="205"/>
      <c r="R262" s="205"/>
      <c r="S262" s="205"/>
      <c r="T262" s="205"/>
      <c r="U262" s="205"/>
      <c r="V262" s="205"/>
      <c r="W262" s="205"/>
    </row>
    <row r="263" spans="1:23" ht="15.75" customHeight="1">
      <c r="A263" s="5" t="s">
        <v>5</v>
      </c>
      <c r="B263" s="18" t="s">
        <v>187</v>
      </c>
      <c r="C263" s="5"/>
      <c r="D263" s="107"/>
      <c r="E263" s="8"/>
      <c r="F263" s="14"/>
    </row>
    <row r="264" spans="1:23" ht="15.75" customHeight="1">
      <c r="A264" s="5"/>
      <c r="B264" s="18" t="s">
        <v>72</v>
      </c>
      <c r="C264" s="5" t="s">
        <v>10</v>
      </c>
      <c r="D264" s="107">
        <v>72</v>
      </c>
      <c r="E264" s="8">
        <v>400</v>
      </c>
      <c r="F264" s="14">
        <f>E264*D264</f>
        <v>28800</v>
      </c>
      <c r="G264">
        <v>2100</v>
      </c>
      <c r="H264" s="240">
        <f t="shared" si="14"/>
        <v>151200</v>
      </c>
      <c r="I264">
        <v>700</v>
      </c>
      <c r="J264" s="245">
        <f t="shared" si="15"/>
        <v>50400</v>
      </c>
      <c r="K264">
        <v>350</v>
      </c>
      <c r="L264" s="208">
        <f>K264*D264</f>
        <v>25200</v>
      </c>
      <c r="M264">
        <v>500</v>
      </c>
      <c r="N264" s="205">
        <f>M264*D264</f>
        <v>36000</v>
      </c>
      <c r="P264">
        <f>O264*D264</f>
        <v>0</v>
      </c>
      <c r="R264">
        <f>Q264*D264</f>
        <v>0</v>
      </c>
      <c r="T264">
        <f>S264*D264</f>
        <v>0</v>
      </c>
    </row>
    <row r="265" spans="1:23" ht="15.75" customHeight="1">
      <c r="A265" s="97"/>
      <c r="B265" s="89"/>
      <c r="C265" s="2"/>
      <c r="D265" s="106"/>
      <c r="E265" s="4"/>
      <c r="F265" s="51"/>
    </row>
    <row r="266" spans="1:23" ht="15.75" customHeight="1">
      <c r="A266" s="5"/>
      <c r="B266" s="39" t="s">
        <v>16</v>
      </c>
      <c r="C266" s="7"/>
      <c r="D266" s="107"/>
      <c r="E266" s="26" t="s">
        <v>9</v>
      </c>
      <c r="F266" s="14">
        <f>SUM(F244:F264)</f>
        <v>1314800</v>
      </c>
      <c r="G266" t="s">
        <v>9</v>
      </c>
      <c r="H266" s="240">
        <f>SUM(H244:H264)</f>
        <v>1992400</v>
      </c>
      <c r="I266" t="s">
        <v>9</v>
      </c>
      <c r="J266" s="245">
        <f>SUM(J244:J264)</f>
        <v>762400</v>
      </c>
      <c r="K266" t="s">
        <v>9</v>
      </c>
      <c r="L266" s="208">
        <f>SUM(L244:L264)</f>
        <v>4627200</v>
      </c>
      <c r="M266" t="s">
        <v>9</v>
      </c>
      <c r="N266" s="205">
        <f>SUM(N244:N264)</f>
        <v>558000</v>
      </c>
      <c r="O266" t="s">
        <v>9</v>
      </c>
      <c r="P266">
        <f>SUM(P244:P264)</f>
        <v>0</v>
      </c>
      <c r="Q266" t="s">
        <v>9</v>
      </c>
      <c r="R266">
        <f>SUM(R244:R264)</f>
        <v>0</v>
      </c>
      <c r="S266" t="s">
        <v>9</v>
      </c>
      <c r="T266">
        <f>SUM(T244:T264)</f>
        <v>0</v>
      </c>
    </row>
    <row r="267" spans="1:23" ht="15.75" customHeight="1">
      <c r="A267" s="10"/>
      <c r="B267" s="158"/>
      <c r="C267" s="11"/>
      <c r="D267" s="108"/>
      <c r="E267" s="90"/>
      <c r="F267" s="34"/>
    </row>
    <row r="268" spans="1:23" ht="15.75" customHeight="1">
      <c r="A268" s="5"/>
      <c r="B268" s="18"/>
      <c r="C268" s="5"/>
      <c r="D268" s="107"/>
      <c r="E268" s="8"/>
      <c r="F268" s="14"/>
    </row>
    <row r="269" spans="1:23" ht="15.75" customHeight="1">
      <c r="A269" s="5"/>
      <c r="B269" s="55" t="s">
        <v>17</v>
      </c>
      <c r="C269" s="55"/>
      <c r="D269" s="119" t="s">
        <v>18</v>
      </c>
      <c r="E269" s="8"/>
      <c r="F269" s="98"/>
    </row>
    <row r="270" spans="1:23" ht="15.75" customHeight="1">
      <c r="A270" s="5"/>
      <c r="B270" s="15"/>
      <c r="C270" s="55"/>
      <c r="D270" s="119" t="s">
        <v>30</v>
      </c>
      <c r="E270" s="36"/>
      <c r="F270" s="98"/>
    </row>
    <row r="271" spans="1:23" ht="15.75" customHeight="1">
      <c r="A271" s="5"/>
      <c r="B271" s="68"/>
      <c r="C271" s="69"/>
      <c r="D271" s="107"/>
      <c r="E271" s="36"/>
      <c r="F271" s="98"/>
    </row>
    <row r="272" spans="1:23" ht="15.75" customHeight="1">
      <c r="A272" s="5"/>
      <c r="B272" s="17"/>
      <c r="C272" s="5"/>
      <c r="D272" s="109" t="s">
        <v>237</v>
      </c>
      <c r="E272" s="8"/>
      <c r="F272" s="98">
        <f>F235</f>
        <v>6423700</v>
      </c>
      <c r="H272" s="240">
        <f>H235</f>
        <v>2989000</v>
      </c>
      <c r="J272" s="245">
        <f>J235</f>
        <v>5083430</v>
      </c>
      <c r="L272" s="208">
        <f>L235</f>
        <v>6610650</v>
      </c>
      <c r="N272" s="205">
        <f>N235</f>
        <v>3580500</v>
      </c>
      <c r="P272">
        <f>P235</f>
        <v>0</v>
      </c>
      <c r="R272">
        <f>R235</f>
        <v>0</v>
      </c>
      <c r="T272">
        <f>T235</f>
        <v>0</v>
      </c>
    </row>
    <row r="273" spans="1:20" ht="15.75" customHeight="1">
      <c r="A273" s="5"/>
      <c r="B273" s="25"/>
      <c r="C273" s="5"/>
      <c r="D273" s="109"/>
      <c r="E273" s="8"/>
      <c r="F273" s="98"/>
    </row>
    <row r="274" spans="1:20" ht="15.75" customHeight="1">
      <c r="A274" s="5"/>
      <c r="B274" s="40"/>
      <c r="C274" s="5"/>
      <c r="D274" s="109" t="s">
        <v>27</v>
      </c>
      <c r="E274" s="67"/>
      <c r="F274" s="14">
        <f>F266</f>
        <v>1314800</v>
      </c>
      <c r="H274" s="240">
        <f>H266</f>
        <v>1992400</v>
      </c>
      <c r="J274" s="245">
        <f>J266</f>
        <v>762400</v>
      </c>
      <c r="L274" s="208">
        <f>L266</f>
        <v>4627200</v>
      </c>
      <c r="N274" s="205">
        <f>N266</f>
        <v>558000</v>
      </c>
      <c r="P274">
        <f>P266</f>
        <v>0</v>
      </c>
      <c r="R274">
        <f>R266</f>
        <v>0</v>
      </c>
      <c r="T274">
        <f>T266</f>
        <v>0</v>
      </c>
    </row>
    <row r="275" spans="1:20" ht="15.75" customHeight="1">
      <c r="A275" s="5"/>
      <c r="B275" s="40"/>
      <c r="C275" s="5"/>
      <c r="D275" s="109"/>
      <c r="E275" s="67"/>
      <c r="F275" s="14"/>
    </row>
    <row r="276" spans="1:20" ht="15.75" customHeight="1">
      <c r="A276" s="78"/>
      <c r="B276" s="62"/>
      <c r="C276" s="2"/>
      <c r="D276" s="106"/>
      <c r="E276" s="61"/>
      <c r="F276" s="51"/>
    </row>
    <row r="277" spans="1:20" ht="15.75" customHeight="1">
      <c r="A277" s="39" t="s">
        <v>118</v>
      </c>
      <c r="B277" s="7"/>
      <c r="C277" s="7"/>
      <c r="D277" s="107"/>
      <c r="E277" s="42" t="s">
        <v>9</v>
      </c>
      <c r="F277" s="14">
        <f>SUM(F272:F275)</f>
        <v>7738500</v>
      </c>
      <c r="G277" t="s">
        <v>9</v>
      </c>
      <c r="H277" s="240">
        <f>SUM(H272:H275)</f>
        <v>4981400</v>
      </c>
      <c r="I277" t="s">
        <v>9</v>
      </c>
      <c r="J277" s="245">
        <f>SUM(J272:J275)</f>
        <v>5845830</v>
      </c>
      <c r="K277" t="s">
        <v>9</v>
      </c>
      <c r="L277" s="208">
        <f>SUM(L272:L275)</f>
        <v>11237850</v>
      </c>
      <c r="M277" t="s">
        <v>9</v>
      </c>
      <c r="N277" s="205">
        <f>SUM(N272:N275)</f>
        <v>4138500</v>
      </c>
      <c r="O277" t="s">
        <v>9</v>
      </c>
      <c r="P277">
        <f>SUM(P272:P275)</f>
        <v>0</v>
      </c>
      <c r="Q277" t="s">
        <v>9</v>
      </c>
      <c r="R277">
        <f>SUM(R272:R275)</f>
        <v>0</v>
      </c>
      <c r="S277" t="s">
        <v>9</v>
      </c>
      <c r="T277">
        <f>SUM(T272:T275)</f>
        <v>0</v>
      </c>
    </row>
    <row r="278" spans="1:20" ht="15.75" customHeight="1">
      <c r="A278" s="27"/>
      <c r="B278" s="28"/>
      <c r="C278" s="11"/>
      <c r="D278" s="108"/>
      <c r="E278" s="45"/>
      <c r="F278" s="34"/>
    </row>
    <row r="279" spans="1:20" ht="15.75" customHeight="1">
      <c r="A279" s="97"/>
      <c r="B279" s="54"/>
      <c r="C279" s="2"/>
      <c r="D279" s="102"/>
      <c r="E279" s="60"/>
      <c r="F279" s="3"/>
    </row>
    <row r="280" spans="1:20" ht="15.75" customHeight="1">
      <c r="A280" s="5" t="s">
        <v>1</v>
      </c>
      <c r="B280" s="5" t="s">
        <v>51</v>
      </c>
      <c r="C280" s="7" t="s">
        <v>12</v>
      </c>
      <c r="D280" s="103" t="s">
        <v>14</v>
      </c>
      <c r="E280" s="21" t="s">
        <v>13</v>
      </c>
      <c r="F280" s="8" t="s">
        <v>19</v>
      </c>
      <c r="G280" t="s">
        <v>13</v>
      </c>
      <c r="H280" s="240" t="s">
        <v>19</v>
      </c>
      <c r="I280" t="s">
        <v>13</v>
      </c>
      <c r="J280" s="245" t="s">
        <v>19</v>
      </c>
      <c r="K280" t="s">
        <v>13</v>
      </c>
      <c r="L280" s="208" t="s">
        <v>19</v>
      </c>
      <c r="M280" t="s">
        <v>13</v>
      </c>
      <c r="N280" s="205" t="s">
        <v>19</v>
      </c>
      <c r="O280" t="s">
        <v>13</v>
      </c>
      <c r="P280" t="s">
        <v>19</v>
      </c>
      <c r="Q280" t="s">
        <v>13</v>
      </c>
      <c r="R280" t="s">
        <v>19</v>
      </c>
      <c r="S280" t="s">
        <v>13</v>
      </c>
      <c r="T280" t="s">
        <v>19</v>
      </c>
    </row>
    <row r="281" spans="1:20" ht="15.75" customHeight="1">
      <c r="A281" s="5"/>
      <c r="B281" s="63"/>
      <c r="C281" s="11"/>
      <c r="D281" s="104"/>
      <c r="E281" s="59"/>
      <c r="F281" s="12"/>
    </row>
    <row r="282" spans="1:20" ht="15.75" customHeight="1">
      <c r="A282" s="97"/>
      <c r="B282" s="85"/>
      <c r="C282" s="31"/>
      <c r="D282" s="102"/>
      <c r="E282" s="30"/>
      <c r="F282" s="51"/>
    </row>
    <row r="283" spans="1:20" ht="15.75" customHeight="1">
      <c r="A283" s="5"/>
      <c r="B283" s="20" t="s">
        <v>194</v>
      </c>
      <c r="C283" s="7"/>
      <c r="D283" s="103"/>
      <c r="E283" s="30"/>
      <c r="F283" s="14"/>
    </row>
    <row r="284" spans="1:20" ht="15.75" customHeight="1">
      <c r="A284" s="5"/>
      <c r="B284" s="46" t="s">
        <v>216</v>
      </c>
      <c r="C284" s="97"/>
      <c r="D284" s="103"/>
      <c r="E284" s="30"/>
      <c r="F284" s="14"/>
    </row>
    <row r="285" spans="1:20" ht="15.75" customHeight="1">
      <c r="A285" s="5"/>
      <c r="B285" s="46" t="s">
        <v>217</v>
      </c>
      <c r="C285" s="5"/>
      <c r="D285" s="103"/>
      <c r="E285" s="30"/>
      <c r="F285" s="14"/>
    </row>
    <row r="286" spans="1:20" ht="15.75" customHeight="1">
      <c r="A286" s="5"/>
      <c r="B286" s="46" t="s">
        <v>218</v>
      </c>
      <c r="C286" s="5"/>
      <c r="D286" s="103"/>
      <c r="E286" s="30"/>
      <c r="F286" s="14"/>
    </row>
    <row r="287" spans="1:20" ht="15.75" customHeight="1">
      <c r="A287" s="5"/>
      <c r="B287" s="46" t="s">
        <v>219</v>
      </c>
      <c r="C287" s="5"/>
      <c r="D287" s="103"/>
      <c r="E287" s="30"/>
      <c r="F287" s="14"/>
    </row>
    <row r="288" spans="1:20" ht="15.75" customHeight="1">
      <c r="A288" s="5"/>
      <c r="B288" s="46" t="s">
        <v>220</v>
      </c>
      <c r="C288" s="5"/>
      <c r="D288" s="103"/>
      <c r="E288" s="30"/>
      <c r="F288" s="14"/>
    </row>
    <row r="289" spans="1:23" ht="15.75" customHeight="1">
      <c r="A289" s="5"/>
      <c r="B289" s="46"/>
      <c r="C289" s="5"/>
      <c r="D289" s="103"/>
      <c r="E289" s="30"/>
      <c r="F289" s="14"/>
      <c r="G289" s="205"/>
      <c r="H289" s="241"/>
      <c r="I289" s="205"/>
      <c r="J289" s="246"/>
      <c r="K289" s="205"/>
      <c r="L289" s="209"/>
      <c r="M289" s="205"/>
      <c r="O289" s="205"/>
      <c r="P289" s="205"/>
      <c r="Q289" s="205"/>
      <c r="R289" s="205"/>
      <c r="S289" s="205"/>
      <c r="T289" s="205"/>
      <c r="U289" s="205"/>
      <c r="V289" s="205"/>
      <c r="W289" s="205"/>
    </row>
    <row r="290" spans="1:23" ht="15.75" customHeight="1">
      <c r="A290" s="5"/>
      <c r="B290" s="46" t="s">
        <v>229</v>
      </c>
      <c r="C290" s="5" t="s">
        <v>228</v>
      </c>
      <c r="D290" s="103">
        <v>28</v>
      </c>
      <c r="E290" s="30">
        <v>100000</v>
      </c>
      <c r="F290" s="14">
        <f>E290*D290</f>
        <v>2800000</v>
      </c>
      <c r="G290" s="205">
        <v>48000</v>
      </c>
      <c r="H290" s="241">
        <f>G290*D290</f>
        <v>1344000</v>
      </c>
      <c r="I290" s="205">
        <v>45000</v>
      </c>
      <c r="J290" s="246">
        <f>I290*D290</f>
        <v>1260000</v>
      </c>
      <c r="K290" s="205">
        <v>45000</v>
      </c>
      <c r="L290" s="209">
        <f>K290*D290</f>
        <v>1260000</v>
      </c>
      <c r="M290" s="205">
        <v>80000</v>
      </c>
      <c r="N290" s="205">
        <f>M290*D290</f>
        <v>2240000</v>
      </c>
      <c r="O290" s="205"/>
      <c r="P290" s="205">
        <f>O290*D290</f>
        <v>0</v>
      </c>
      <c r="Q290" s="205"/>
      <c r="R290" s="205">
        <f>Q290*D290</f>
        <v>0</v>
      </c>
      <c r="S290" s="205"/>
      <c r="T290" s="205">
        <f>S290*D290</f>
        <v>0</v>
      </c>
      <c r="U290" s="205"/>
      <c r="V290" s="205"/>
      <c r="W290" s="205"/>
    </row>
    <row r="291" spans="1:23" ht="15.75" customHeight="1">
      <c r="A291" s="5"/>
      <c r="B291" s="46"/>
      <c r="C291" s="5"/>
      <c r="D291" s="103"/>
      <c r="E291" s="30"/>
      <c r="F291" s="14"/>
      <c r="G291" s="205"/>
      <c r="H291" s="241"/>
      <c r="I291" s="205"/>
      <c r="J291" s="246"/>
      <c r="K291" s="205"/>
      <c r="L291" s="209"/>
      <c r="M291" s="205"/>
      <c r="O291" s="205"/>
      <c r="P291" s="205"/>
      <c r="Q291" s="205"/>
      <c r="R291" s="205"/>
      <c r="S291" s="205"/>
      <c r="T291" s="205"/>
      <c r="U291" s="205"/>
      <c r="V291" s="205"/>
      <c r="W291" s="205"/>
    </row>
    <row r="292" spans="1:23" ht="15.75" customHeight="1">
      <c r="A292" s="5"/>
      <c r="B292" s="46" t="s">
        <v>221</v>
      </c>
      <c r="C292" s="5"/>
      <c r="D292" s="103"/>
      <c r="E292" s="30"/>
      <c r="F292" s="14"/>
      <c r="G292" s="205"/>
      <c r="H292" s="241"/>
      <c r="I292" s="205"/>
      <c r="J292" s="246"/>
      <c r="K292" s="205"/>
      <c r="L292" s="209"/>
      <c r="M292" s="205"/>
      <c r="O292" s="205"/>
      <c r="P292" s="205"/>
      <c r="Q292" s="205"/>
      <c r="R292" s="205"/>
      <c r="S292" s="205"/>
      <c r="T292" s="205"/>
      <c r="U292" s="205"/>
      <c r="V292" s="205"/>
      <c r="W292" s="205"/>
    </row>
    <row r="293" spans="1:23" ht="15.75" customHeight="1">
      <c r="A293" s="5"/>
      <c r="B293" s="46"/>
      <c r="C293" s="5"/>
      <c r="D293" s="103"/>
      <c r="E293" s="30"/>
      <c r="F293" s="14"/>
      <c r="G293" s="205"/>
      <c r="H293" s="241"/>
      <c r="I293" s="205"/>
      <c r="J293" s="246"/>
      <c r="K293" s="205"/>
      <c r="L293" s="209"/>
      <c r="M293" s="205"/>
      <c r="O293" s="205"/>
      <c r="P293" s="205"/>
      <c r="Q293" s="205"/>
      <c r="R293" s="205"/>
      <c r="S293" s="205"/>
      <c r="T293" s="205"/>
      <c r="U293" s="205"/>
      <c r="V293" s="205"/>
      <c r="W293" s="205"/>
    </row>
    <row r="294" spans="1:23" ht="15.75" customHeight="1">
      <c r="A294" s="5"/>
      <c r="B294" s="46" t="s">
        <v>222</v>
      </c>
      <c r="C294" s="5"/>
      <c r="D294" s="103"/>
      <c r="E294" s="30"/>
      <c r="F294" s="14"/>
      <c r="G294" s="205"/>
      <c r="H294" s="241"/>
      <c r="I294" s="205"/>
      <c r="J294" s="246"/>
      <c r="K294" s="205"/>
      <c r="L294" s="209"/>
      <c r="M294" s="205"/>
      <c r="O294" s="205"/>
      <c r="P294" s="205"/>
      <c r="Q294" s="205"/>
      <c r="R294" s="205"/>
      <c r="S294" s="205"/>
      <c r="T294" s="205"/>
      <c r="U294" s="205"/>
      <c r="V294" s="205"/>
      <c r="W294" s="205"/>
    </row>
    <row r="295" spans="1:23" ht="15.75" customHeight="1">
      <c r="A295" s="5"/>
      <c r="B295" s="46"/>
      <c r="C295" s="5"/>
      <c r="D295" s="103"/>
      <c r="E295" s="30"/>
      <c r="F295" s="14"/>
      <c r="G295" s="205"/>
      <c r="H295" s="241"/>
      <c r="I295" s="205"/>
      <c r="J295" s="246"/>
      <c r="K295" s="205"/>
      <c r="L295" s="209"/>
      <c r="M295" s="205"/>
      <c r="O295" s="205"/>
      <c r="P295" s="205"/>
      <c r="Q295" s="205"/>
      <c r="R295" s="205"/>
      <c r="S295" s="205"/>
      <c r="T295" s="205"/>
      <c r="U295" s="205"/>
      <c r="V295" s="205"/>
      <c r="W295" s="205"/>
    </row>
    <row r="296" spans="1:23" ht="15.75" customHeight="1">
      <c r="A296" s="5"/>
      <c r="B296" s="46" t="s">
        <v>230</v>
      </c>
      <c r="C296" s="5" t="s">
        <v>228</v>
      </c>
      <c r="D296" s="103">
        <v>84</v>
      </c>
      <c r="E296" s="30">
        <v>4500</v>
      </c>
      <c r="F296" s="14">
        <f>E296*D296</f>
        <v>378000</v>
      </c>
      <c r="G296" s="205">
        <v>10600</v>
      </c>
      <c r="H296" s="241">
        <f t="shared" ref="H296:H308" si="16">G296*D296</f>
        <v>890400</v>
      </c>
      <c r="I296" s="205">
        <v>22500</v>
      </c>
      <c r="J296" s="246">
        <f t="shared" ref="J296:J308" si="17">I296*D296</f>
        <v>1890000</v>
      </c>
      <c r="K296" s="205">
        <v>18000</v>
      </c>
      <c r="L296" s="209">
        <f>K296*D296</f>
        <v>1512000</v>
      </c>
      <c r="M296" s="205">
        <v>15000</v>
      </c>
      <c r="N296" s="205">
        <f>M296*D296</f>
        <v>1260000</v>
      </c>
      <c r="O296" s="205"/>
      <c r="P296" s="205">
        <f>O296*D296</f>
        <v>0</v>
      </c>
      <c r="Q296" s="205"/>
      <c r="R296" s="205">
        <f>Q296*D296</f>
        <v>0</v>
      </c>
      <c r="S296" s="205"/>
      <c r="T296" s="205">
        <f>S296*D296</f>
        <v>0</v>
      </c>
      <c r="U296" s="205"/>
      <c r="V296" s="205"/>
      <c r="W296" s="205"/>
    </row>
    <row r="297" spans="1:23" ht="15.75" customHeight="1">
      <c r="A297" s="5"/>
      <c r="B297" s="50"/>
      <c r="C297" s="7"/>
      <c r="D297" s="103"/>
      <c r="E297" s="30"/>
      <c r="F297" s="14"/>
      <c r="G297" s="205"/>
      <c r="H297" s="241"/>
      <c r="I297" s="205"/>
      <c r="J297" s="246"/>
      <c r="K297" s="205"/>
      <c r="L297" s="209"/>
      <c r="M297" s="205"/>
      <c r="O297" s="205"/>
      <c r="P297" s="205"/>
      <c r="Q297" s="205"/>
      <c r="R297" s="205"/>
      <c r="S297" s="205"/>
      <c r="T297" s="205"/>
      <c r="U297" s="205"/>
      <c r="V297" s="205"/>
      <c r="W297" s="205"/>
    </row>
    <row r="298" spans="1:23" ht="15.75" customHeight="1">
      <c r="A298" s="5"/>
      <c r="B298" s="91" t="s">
        <v>223</v>
      </c>
      <c r="C298" s="5"/>
      <c r="D298" s="103"/>
      <c r="E298" s="30"/>
      <c r="F298" s="14"/>
      <c r="G298" s="205"/>
      <c r="H298" s="241"/>
      <c r="I298" s="205"/>
      <c r="J298" s="246"/>
      <c r="K298" s="205"/>
      <c r="L298" s="209"/>
      <c r="M298" s="205"/>
      <c r="O298" s="205"/>
      <c r="P298" s="205"/>
      <c r="Q298" s="205"/>
      <c r="R298" s="205"/>
      <c r="S298" s="205"/>
      <c r="T298" s="205"/>
      <c r="U298" s="205"/>
      <c r="V298" s="205"/>
      <c r="W298" s="205"/>
    </row>
    <row r="299" spans="1:23" ht="15.75" customHeight="1">
      <c r="A299" s="70"/>
      <c r="B299" s="91"/>
      <c r="C299" s="5"/>
      <c r="D299" s="103"/>
      <c r="E299" s="30"/>
      <c r="F299" s="14"/>
      <c r="G299" s="205"/>
      <c r="H299" s="241"/>
      <c r="I299" s="205"/>
      <c r="J299" s="246"/>
      <c r="K299" s="205"/>
      <c r="L299" s="209"/>
      <c r="M299" s="205"/>
      <c r="O299" s="205"/>
      <c r="P299" s="205"/>
      <c r="Q299" s="205"/>
      <c r="R299" s="205"/>
      <c r="S299" s="205"/>
      <c r="T299" s="205"/>
      <c r="U299" s="205"/>
      <c r="V299" s="205"/>
      <c r="W299" s="205"/>
    </row>
    <row r="300" spans="1:23" ht="15.75" customHeight="1">
      <c r="A300" s="35"/>
      <c r="B300" s="46" t="s">
        <v>224</v>
      </c>
      <c r="C300" s="35"/>
      <c r="D300" s="103"/>
      <c r="E300" s="30"/>
      <c r="F300" s="14"/>
      <c r="G300" s="205"/>
      <c r="H300" s="241"/>
      <c r="I300" s="205"/>
      <c r="J300" s="246"/>
      <c r="K300" s="205"/>
      <c r="L300" s="209"/>
      <c r="M300" s="205"/>
      <c r="O300" s="205"/>
      <c r="P300" s="205"/>
      <c r="Q300" s="205"/>
      <c r="R300" s="205"/>
      <c r="S300" s="205"/>
      <c r="T300" s="205"/>
      <c r="U300" s="205"/>
      <c r="V300" s="205"/>
      <c r="W300" s="205"/>
    </row>
    <row r="301" spans="1:23" ht="15.75" customHeight="1">
      <c r="A301" s="5"/>
      <c r="B301" s="100" t="s">
        <v>225</v>
      </c>
      <c r="C301" s="5"/>
      <c r="D301" s="113"/>
      <c r="E301" s="8"/>
      <c r="F301" s="14"/>
      <c r="G301" s="205"/>
      <c r="H301" s="241"/>
      <c r="I301" s="205"/>
      <c r="J301" s="246"/>
      <c r="K301" s="205"/>
      <c r="L301" s="209"/>
      <c r="M301" s="205"/>
      <c r="O301" s="205"/>
      <c r="P301" s="205"/>
      <c r="Q301" s="205"/>
      <c r="R301" s="205"/>
      <c r="S301" s="205"/>
      <c r="T301" s="205"/>
      <c r="U301" s="205"/>
      <c r="V301" s="205"/>
      <c r="W301" s="205"/>
    </row>
    <row r="302" spans="1:23" ht="15.75" customHeight="1">
      <c r="A302" s="5"/>
      <c r="B302" s="52" t="s">
        <v>226</v>
      </c>
      <c r="C302" s="5"/>
      <c r="D302" s="122"/>
      <c r="E302" s="36"/>
      <c r="F302" s="36"/>
      <c r="G302" s="205"/>
      <c r="H302" s="241"/>
      <c r="I302" s="205"/>
      <c r="J302" s="246"/>
      <c r="K302" s="205"/>
      <c r="L302" s="209"/>
      <c r="M302" s="205"/>
      <c r="O302" s="205"/>
      <c r="P302" s="205"/>
      <c r="Q302" s="205"/>
      <c r="R302" s="205"/>
      <c r="S302" s="205"/>
      <c r="T302" s="205"/>
      <c r="U302" s="205"/>
      <c r="V302" s="205"/>
      <c r="W302" s="205"/>
    </row>
    <row r="303" spans="1:23" ht="15.75" customHeight="1">
      <c r="A303" s="16"/>
      <c r="B303" s="15"/>
      <c r="C303" s="5"/>
      <c r="D303" s="109"/>
      <c r="E303" s="8"/>
      <c r="F303" s="14"/>
      <c r="G303" s="205"/>
      <c r="H303" s="241"/>
      <c r="I303" s="205"/>
      <c r="J303" s="246"/>
      <c r="K303" s="205"/>
      <c r="L303" s="209"/>
      <c r="M303" s="205"/>
      <c r="O303" s="205"/>
      <c r="P303" s="205"/>
      <c r="Q303" s="205"/>
      <c r="R303" s="205"/>
      <c r="S303" s="205"/>
      <c r="T303" s="205"/>
      <c r="U303" s="205"/>
      <c r="V303" s="205"/>
      <c r="W303" s="205"/>
    </row>
    <row r="304" spans="1:23" s="95" customFormat="1" ht="15.75" customHeight="1">
      <c r="A304" s="16"/>
      <c r="B304" s="49" t="s">
        <v>227</v>
      </c>
      <c r="C304" s="5" t="s">
        <v>228</v>
      </c>
      <c r="D304" s="113">
        <v>4</v>
      </c>
      <c r="E304" s="8">
        <v>45000</v>
      </c>
      <c r="F304" s="14">
        <f>E304*D304</f>
        <v>180000</v>
      </c>
      <c r="G304" s="206">
        <v>45000</v>
      </c>
      <c r="H304" s="241">
        <f t="shared" si="16"/>
        <v>180000</v>
      </c>
      <c r="I304" s="205">
        <v>3500</v>
      </c>
      <c r="J304" s="246">
        <f t="shared" si="17"/>
        <v>14000</v>
      </c>
      <c r="K304" s="205">
        <v>2500</v>
      </c>
      <c r="L304" s="209">
        <f>K304*D304</f>
        <v>10000</v>
      </c>
      <c r="M304" s="205">
        <v>1500</v>
      </c>
      <c r="N304" s="205">
        <f>M304*D304</f>
        <v>6000</v>
      </c>
      <c r="O304" s="205"/>
      <c r="P304" s="205">
        <f>O304*D304</f>
        <v>0</v>
      </c>
      <c r="Q304" s="205"/>
      <c r="R304" s="205">
        <f>Q304*D304</f>
        <v>0</v>
      </c>
      <c r="S304" s="205"/>
      <c r="T304" s="205">
        <f>S304*D304</f>
        <v>0</v>
      </c>
      <c r="U304" s="206"/>
      <c r="V304" s="206"/>
      <c r="W304" s="206"/>
    </row>
    <row r="305" spans="1:23" ht="15.75" customHeight="1">
      <c r="A305" s="5"/>
      <c r="B305" s="96" t="s">
        <v>231</v>
      </c>
      <c r="C305" s="5" t="s">
        <v>228</v>
      </c>
      <c r="D305" s="109">
        <v>4</v>
      </c>
      <c r="E305" s="8">
        <v>17000</v>
      </c>
      <c r="F305" s="83">
        <f>E305*D305</f>
        <v>68000</v>
      </c>
      <c r="G305" s="205">
        <v>10500</v>
      </c>
      <c r="H305" s="241">
        <f t="shared" si="16"/>
        <v>42000</v>
      </c>
      <c r="I305" s="205">
        <v>32500</v>
      </c>
      <c r="J305" s="246">
        <f t="shared" si="17"/>
        <v>130000</v>
      </c>
      <c r="K305" s="205">
        <v>18000</v>
      </c>
      <c r="L305" s="209">
        <f>K305*D305</f>
        <v>72000</v>
      </c>
      <c r="M305" s="205">
        <v>18000</v>
      </c>
      <c r="N305" s="205">
        <f>M305*D305</f>
        <v>72000</v>
      </c>
      <c r="O305" s="205"/>
      <c r="P305" s="205">
        <f>O305*D305</f>
        <v>0</v>
      </c>
      <c r="Q305" s="205"/>
      <c r="R305" s="205">
        <f>Q305*D305</f>
        <v>0</v>
      </c>
      <c r="S305" s="205"/>
      <c r="T305" s="205">
        <f>S305*D305</f>
        <v>0</v>
      </c>
      <c r="U305" s="205"/>
      <c r="V305" s="205"/>
      <c r="W305" s="205"/>
    </row>
    <row r="306" spans="1:23" ht="34.5" customHeight="1">
      <c r="A306" s="70"/>
      <c r="B306" s="151" t="s">
        <v>232</v>
      </c>
      <c r="C306" s="5" t="s">
        <v>228</v>
      </c>
      <c r="D306" s="103">
        <v>8</v>
      </c>
      <c r="E306" s="47">
        <v>3000</v>
      </c>
      <c r="F306" s="14">
        <f>E306*D306</f>
        <v>24000</v>
      </c>
      <c r="G306" s="205">
        <v>1000</v>
      </c>
      <c r="H306" s="241">
        <f t="shared" si="16"/>
        <v>8000</v>
      </c>
      <c r="I306" s="205">
        <v>3000</v>
      </c>
      <c r="J306" s="246">
        <f t="shared" si="17"/>
        <v>24000</v>
      </c>
      <c r="K306" s="205">
        <v>4500</v>
      </c>
      <c r="L306" s="209">
        <f>K306*D306</f>
        <v>36000</v>
      </c>
      <c r="M306" s="205">
        <v>2500</v>
      </c>
      <c r="N306" s="205">
        <f>M306*D306</f>
        <v>20000</v>
      </c>
      <c r="O306" s="205"/>
      <c r="P306" s="205">
        <f>O306*D306</f>
        <v>0</v>
      </c>
      <c r="Q306" s="205"/>
      <c r="R306" s="205">
        <f>Q306*D306</f>
        <v>0</v>
      </c>
      <c r="S306" s="205"/>
      <c r="T306" s="205">
        <f>S306*D306</f>
        <v>0</v>
      </c>
      <c r="U306" s="205"/>
      <c r="V306" s="205"/>
    </row>
    <row r="307" spans="1:23" ht="15.75" customHeight="1">
      <c r="A307" s="5"/>
      <c r="B307" s="100" t="s">
        <v>208</v>
      </c>
      <c r="C307" s="5"/>
      <c r="D307" s="103"/>
      <c r="E307" s="47"/>
      <c r="F307" s="14"/>
      <c r="G307" s="205"/>
      <c r="H307" s="241">
        <f t="shared" si="16"/>
        <v>0</v>
      </c>
      <c r="I307" s="205"/>
      <c r="J307" s="246">
        <f t="shared" si="17"/>
        <v>0</v>
      </c>
      <c r="K307" s="205"/>
      <c r="L307" s="209">
        <f>K307*D307</f>
        <v>0</v>
      </c>
      <c r="M307" s="205"/>
      <c r="N307" s="205">
        <f>M307*D307</f>
        <v>0</v>
      </c>
      <c r="O307" s="205"/>
      <c r="P307" s="205">
        <f>O307*D307</f>
        <v>0</v>
      </c>
      <c r="Q307" s="205"/>
      <c r="R307" s="205">
        <f>Q307*D307</f>
        <v>0</v>
      </c>
      <c r="S307" s="205"/>
      <c r="T307" s="205">
        <f>S307*D307</f>
        <v>0</v>
      </c>
      <c r="U307" s="205"/>
      <c r="V307" s="205"/>
    </row>
    <row r="308" spans="1:23" ht="15.75" customHeight="1">
      <c r="A308" s="5"/>
      <c r="B308" s="52" t="s">
        <v>233</v>
      </c>
      <c r="C308" s="5" t="s">
        <v>228</v>
      </c>
      <c r="D308" s="103">
        <v>4</v>
      </c>
      <c r="E308" s="47">
        <v>3000</v>
      </c>
      <c r="F308" s="14">
        <f>E308*D308</f>
        <v>12000</v>
      </c>
      <c r="G308" s="205">
        <v>2500</v>
      </c>
      <c r="H308" s="241">
        <f t="shared" si="16"/>
        <v>10000</v>
      </c>
      <c r="I308" s="205">
        <v>1200</v>
      </c>
      <c r="J308" s="246">
        <f t="shared" si="17"/>
        <v>4800</v>
      </c>
      <c r="K308" s="205">
        <v>1500</v>
      </c>
      <c r="L308" s="209">
        <f>K308*D308</f>
        <v>6000</v>
      </c>
      <c r="M308" s="205">
        <v>3500</v>
      </c>
      <c r="N308" s="205">
        <f>M308*D308</f>
        <v>14000</v>
      </c>
      <c r="O308" s="205"/>
      <c r="P308" s="205">
        <f>O308*D308</f>
        <v>0</v>
      </c>
      <c r="Q308" s="205"/>
      <c r="R308" s="205">
        <f>Q308*D308</f>
        <v>0</v>
      </c>
      <c r="S308" s="205"/>
      <c r="T308" s="205">
        <f>S308*D308</f>
        <v>0</v>
      </c>
      <c r="U308" s="205"/>
      <c r="V308" s="205"/>
    </row>
    <row r="309" spans="1:23" ht="15.75" customHeight="1">
      <c r="A309" s="16"/>
      <c r="B309" s="94"/>
      <c r="C309" s="5"/>
      <c r="D309" s="117"/>
      <c r="E309" s="47"/>
      <c r="F309" s="83"/>
    </row>
    <row r="310" spans="1:23" ht="15.75" customHeight="1">
      <c r="A310" s="22"/>
      <c r="B310" s="62"/>
      <c r="C310" s="2"/>
      <c r="D310" s="106"/>
      <c r="E310" s="24"/>
      <c r="F310" s="51"/>
    </row>
    <row r="311" spans="1:23" ht="15.75" customHeight="1">
      <c r="A311" s="39" t="s">
        <v>16</v>
      </c>
      <c r="B311" s="7"/>
      <c r="C311" s="7"/>
      <c r="D311" s="107"/>
      <c r="E311" s="26" t="s">
        <v>9</v>
      </c>
      <c r="F311" s="14">
        <f>SUM(F289:F309)</f>
        <v>3462000</v>
      </c>
      <c r="G311" t="s">
        <v>9</v>
      </c>
      <c r="H311" s="240">
        <f>SUM(H289:H309)</f>
        <v>2474400</v>
      </c>
      <c r="I311" t="s">
        <v>9</v>
      </c>
      <c r="J311" s="245">
        <f>SUM(J289:J309)</f>
        <v>3322800</v>
      </c>
      <c r="K311" t="s">
        <v>9</v>
      </c>
      <c r="L311" s="208">
        <f>SUM(L289:L309)</f>
        <v>2896000</v>
      </c>
      <c r="M311" t="s">
        <v>9</v>
      </c>
      <c r="N311" s="205">
        <f>SUM(N289:N309)</f>
        <v>3612000</v>
      </c>
      <c r="O311" t="s">
        <v>9</v>
      </c>
      <c r="P311">
        <f>SUM(P289:P309)</f>
        <v>0</v>
      </c>
      <c r="Q311" t="s">
        <v>9</v>
      </c>
      <c r="R311">
        <f>SUM(R289:R309)</f>
        <v>0</v>
      </c>
      <c r="S311" t="s">
        <v>9</v>
      </c>
      <c r="T311">
        <f>SUM(T289:T309)</f>
        <v>0</v>
      </c>
    </row>
    <row r="312" spans="1:23" ht="15.75" customHeight="1">
      <c r="A312" s="27"/>
      <c r="B312" s="28"/>
      <c r="C312" s="11"/>
      <c r="D312" s="108"/>
      <c r="E312" s="29"/>
      <c r="F312" s="34"/>
    </row>
    <row r="313" spans="1:23" ht="15.75" customHeight="1">
      <c r="A313" s="22"/>
      <c r="B313" s="62"/>
      <c r="C313" s="2"/>
      <c r="D313" s="106"/>
      <c r="E313" s="60"/>
      <c r="F313" s="51"/>
    </row>
    <row r="314" spans="1:23" ht="15.75" customHeight="1">
      <c r="A314" s="39" t="s">
        <v>178</v>
      </c>
      <c r="B314" s="7"/>
      <c r="C314" s="7"/>
      <c r="D314" s="107"/>
      <c r="E314" s="42"/>
      <c r="F314" s="14">
        <f>F311</f>
        <v>3462000</v>
      </c>
      <c r="H314" s="240">
        <f>H311</f>
        <v>2474400</v>
      </c>
      <c r="J314" s="245">
        <f>J311</f>
        <v>3322800</v>
      </c>
      <c r="L314" s="208">
        <f>L311</f>
        <v>2896000</v>
      </c>
      <c r="N314" s="205">
        <f>N311</f>
        <v>3612000</v>
      </c>
      <c r="P314">
        <f>P311</f>
        <v>0</v>
      </c>
      <c r="R314">
        <f>R311</f>
        <v>0</v>
      </c>
      <c r="T314">
        <f>T311</f>
        <v>0</v>
      </c>
    </row>
    <row r="315" spans="1:23" ht="15.75" customHeight="1">
      <c r="A315" s="27"/>
      <c r="B315" s="66"/>
      <c r="C315" s="11"/>
      <c r="D315" s="108"/>
      <c r="E315" s="59"/>
      <c r="F315" s="34"/>
    </row>
    <row r="316" spans="1:23" ht="15.75" customHeight="1">
      <c r="A316" s="97"/>
      <c r="B316" s="54"/>
      <c r="C316" s="2"/>
      <c r="D316" s="102"/>
      <c r="E316" s="60"/>
      <c r="F316" s="3"/>
    </row>
    <row r="317" spans="1:23" ht="15.75" customHeight="1">
      <c r="A317" s="5" t="s">
        <v>1</v>
      </c>
      <c r="B317" s="5" t="s">
        <v>81</v>
      </c>
      <c r="C317" s="7" t="s">
        <v>12</v>
      </c>
      <c r="D317" s="103" t="s">
        <v>14</v>
      </c>
      <c r="E317" s="21" t="s">
        <v>13</v>
      </c>
      <c r="F317" s="8" t="s">
        <v>19</v>
      </c>
      <c r="G317" t="s">
        <v>13</v>
      </c>
      <c r="H317" s="240" t="s">
        <v>19</v>
      </c>
      <c r="I317" t="s">
        <v>13</v>
      </c>
      <c r="J317" s="245" t="s">
        <v>19</v>
      </c>
      <c r="K317" t="s">
        <v>13</v>
      </c>
      <c r="L317" s="208" t="s">
        <v>19</v>
      </c>
      <c r="M317" t="s">
        <v>13</v>
      </c>
      <c r="N317" s="205" t="s">
        <v>19</v>
      </c>
      <c r="O317" t="s">
        <v>13</v>
      </c>
      <c r="P317" t="s">
        <v>19</v>
      </c>
      <c r="Q317" t="s">
        <v>13</v>
      </c>
      <c r="R317" t="s">
        <v>19</v>
      </c>
      <c r="S317" t="s">
        <v>13</v>
      </c>
      <c r="T317" t="s">
        <v>19</v>
      </c>
    </row>
    <row r="318" spans="1:23" ht="15.75" customHeight="1">
      <c r="A318" s="10"/>
      <c r="B318" s="63"/>
      <c r="C318" s="11"/>
      <c r="D318" s="104"/>
      <c r="E318" s="59"/>
      <c r="F318" s="12"/>
    </row>
    <row r="319" spans="1:23" ht="15.75" customHeight="1">
      <c r="A319" s="97"/>
      <c r="B319" s="25"/>
      <c r="C319" s="97"/>
      <c r="D319" s="102"/>
      <c r="E319" s="3"/>
      <c r="F319" s="98"/>
    </row>
    <row r="320" spans="1:23" ht="15.75" customHeight="1">
      <c r="A320" s="5"/>
      <c r="B320" s="41" t="s">
        <v>79</v>
      </c>
      <c r="C320" s="16"/>
      <c r="D320" s="103"/>
      <c r="E320" s="8"/>
      <c r="F320" s="98"/>
    </row>
    <row r="321" spans="1:23" ht="15.75" customHeight="1">
      <c r="A321" s="5"/>
      <c r="B321" s="25"/>
      <c r="C321" s="16"/>
      <c r="D321" s="103"/>
      <c r="E321" s="8"/>
      <c r="F321" s="98"/>
    </row>
    <row r="322" spans="1:23" ht="15.75" customHeight="1">
      <c r="A322" s="5"/>
      <c r="B322" s="15" t="s">
        <v>149</v>
      </c>
      <c r="C322" s="5"/>
      <c r="D322" s="110"/>
      <c r="E322" s="48"/>
      <c r="F322" s="8"/>
    </row>
    <row r="323" spans="1:23" ht="15.75" customHeight="1">
      <c r="A323" s="70"/>
      <c r="B323" s="15" t="s">
        <v>82</v>
      </c>
      <c r="C323" s="5"/>
      <c r="D323" s="103"/>
      <c r="E323" s="48"/>
      <c r="F323" s="36"/>
    </row>
    <row r="324" spans="1:23" ht="15.75" customHeight="1">
      <c r="A324" s="5"/>
      <c r="C324" s="5"/>
      <c r="D324" s="103"/>
      <c r="E324" s="48"/>
      <c r="F324" s="14"/>
      <c r="G324" s="205"/>
      <c r="H324" s="241"/>
      <c r="I324" s="205"/>
      <c r="J324" s="246"/>
      <c r="K324" s="205"/>
      <c r="L324" s="209"/>
      <c r="M324" s="205"/>
      <c r="O324" s="205"/>
      <c r="P324" s="205"/>
      <c r="Q324" s="205"/>
      <c r="R324" s="205"/>
      <c r="S324" s="205"/>
      <c r="T324" s="205"/>
      <c r="U324" s="205"/>
      <c r="V324" s="205"/>
      <c r="W324" s="205"/>
    </row>
    <row r="325" spans="1:23" ht="15.75" customHeight="1">
      <c r="A325" s="92" t="s">
        <v>0</v>
      </c>
      <c r="B325" s="93" t="s">
        <v>150</v>
      </c>
      <c r="C325" s="5" t="s">
        <v>8</v>
      </c>
      <c r="D325" s="118">
        <v>195</v>
      </c>
      <c r="E325" s="47">
        <v>6500</v>
      </c>
      <c r="F325" s="14">
        <f>E325*D325</f>
        <v>1267500</v>
      </c>
      <c r="G325" s="205">
        <v>5500</v>
      </c>
      <c r="H325" s="241">
        <f>G325*D325</f>
        <v>1072500</v>
      </c>
      <c r="I325" s="205">
        <v>3000</v>
      </c>
      <c r="J325" s="246">
        <f>I325*D325</f>
        <v>585000</v>
      </c>
      <c r="K325" s="205">
        <v>2000</v>
      </c>
      <c r="L325" s="209">
        <f>K325*D325</f>
        <v>390000</v>
      </c>
      <c r="M325" s="205">
        <v>1000</v>
      </c>
      <c r="N325" s="205">
        <f>M325*D325</f>
        <v>195000</v>
      </c>
      <c r="O325" s="205"/>
      <c r="P325" s="205">
        <f>O325*D325</f>
        <v>0</v>
      </c>
      <c r="Q325" s="205"/>
      <c r="R325" s="205">
        <f>Q325*D325</f>
        <v>0</v>
      </c>
      <c r="S325" s="205"/>
      <c r="T325" s="205">
        <f>S325*D325</f>
        <v>0</v>
      </c>
      <c r="U325" s="205"/>
      <c r="V325" s="205"/>
      <c r="W325" s="205"/>
    </row>
    <row r="326" spans="1:23" ht="15.75" customHeight="1">
      <c r="A326" s="5"/>
      <c r="B326" s="18"/>
      <c r="C326" s="43"/>
      <c r="D326" s="120"/>
      <c r="E326" s="33"/>
      <c r="F326" s="98"/>
      <c r="G326" s="205"/>
      <c r="H326" s="241"/>
      <c r="I326" s="205"/>
      <c r="J326" s="246"/>
      <c r="K326" s="205"/>
      <c r="L326" s="209"/>
      <c r="M326" s="205"/>
      <c r="O326" s="205"/>
      <c r="P326" s="205"/>
      <c r="Q326" s="205"/>
      <c r="R326" s="205"/>
      <c r="S326" s="205"/>
      <c r="T326" s="205"/>
      <c r="U326" s="205"/>
      <c r="V326" s="205"/>
      <c r="W326" s="205"/>
    </row>
    <row r="327" spans="1:23" ht="15.75" customHeight="1">
      <c r="A327" s="92" t="s">
        <v>2</v>
      </c>
      <c r="B327" s="93" t="s">
        <v>151</v>
      </c>
      <c r="C327" s="5"/>
      <c r="D327" s="117"/>
      <c r="E327" s="47"/>
      <c r="F327" s="83"/>
      <c r="G327" s="205"/>
      <c r="H327" s="241"/>
      <c r="I327" s="205"/>
      <c r="J327" s="246"/>
      <c r="K327" s="205"/>
      <c r="L327" s="209"/>
      <c r="M327" s="205"/>
      <c r="O327" s="205"/>
      <c r="P327" s="205"/>
      <c r="Q327" s="205"/>
      <c r="R327" s="205"/>
      <c r="S327" s="205"/>
      <c r="T327" s="205"/>
      <c r="U327" s="205"/>
      <c r="V327" s="205"/>
      <c r="W327" s="205"/>
    </row>
    <row r="328" spans="1:23" ht="15.75" customHeight="1">
      <c r="A328" s="5"/>
      <c r="B328" s="18" t="s">
        <v>111</v>
      </c>
      <c r="C328" s="5" t="s">
        <v>10</v>
      </c>
      <c r="D328" s="117">
        <v>93</v>
      </c>
      <c r="E328" s="47">
        <v>900</v>
      </c>
      <c r="F328" s="14">
        <f>E328*D328</f>
        <v>83700</v>
      </c>
      <c r="G328" s="205">
        <v>3000</v>
      </c>
      <c r="H328" s="241">
        <f t="shared" ref="H328:H335" si="18">G328*D328</f>
        <v>279000</v>
      </c>
      <c r="I328" s="205">
        <v>3000</v>
      </c>
      <c r="J328" s="246">
        <f t="shared" ref="J328:J335" si="19">I328*D328</f>
        <v>279000</v>
      </c>
      <c r="K328" s="205">
        <v>1100</v>
      </c>
      <c r="L328" s="209">
        <f>K328*D328</f>
        <v>102300</v>
      </c>
      <c r="M328" s="205">
        <v>700</v>
      </c>
      <c r="N328" s="205">
        <f>M328*D328</f>
        <v>65100</v>
      </c>
      <c r="O328" s="205"/>
      <c r="P328" s="205">
        <f>O328*D328</f>
        <v>0</v>
      </c>
      <c r="Q328" s="205"/>
      <c r="R328" s="205">
        <f>Q328*D328</f>
        <v>0</v>
      </c>
      <c r="S328" s="205"/>
      <c r="T328" s="205">
        <f>S328*D328</f>
        <v>0</v>
      </c>
      <c r="U328" s="205"/>
      <c r="V328" s="205"/>
      <c r="W328" s="205"/>
    </row>
    <row r="329" spans="1:23" ht="15.75" customHeight="1">
      <c r="A329" s="5"/>
      <c r="B329" s="15"/>
      <c r="C329" s="48"/>
      <c r="D329" s="103"/>
      <c r="E329" s="83"/>
      <c r="F329" s="84"/>
      <c r="G329" s="205"/>
      <c r="H329" s="241"/>
      <c r="I329" s="205"/>
      <c r="J329" s="246"/>
      <c r="K329" s="205"/>
      <c r="L329" s="209"/>
      <c r="M329" s="205"/>
      <c r="O329" s="205"/>
      <c r="P329" s="205"/>
      <c r="Q329" s="205"/>
      <c r="R329" s="205"/>
      <c r="S329" s="205"/>
      <c r="T329" s="205"/>
      <c r="U329" s="205"/>
      <c r="V329" s="205"/>
      <c r="W329" s="205"/>
    </row>
    <row r="330" spans="1:23" ht="15.75" customHeight="1">
      <c r="A330" s="5"/>
      <c r="B330" s="15" t="s">
        <v>123</v>
      </c>
      <c r="C330" s="16"/>
      <c r="D330" s="111"/>
      <c r="E330" s="36"/>
      <c r="F330" s="98"/>
      <c r="G330" s="205"/>
      <c r="H330" s="241"/>
      <c r="I330" s="205"/>
      <c r="J330" s="246"/>
      <c r="K330" s="205"/>
      <c r="L330" s="209"/>
      <c r="M330" s="205"/>
      <c r="O330" s="205"/>
      <c r="P330" s="205"/>
      <c r="Q330" s="205"/>
      <c r="R330" s="205"/>
      <c r="S330" s="205"/>
      <c r="T330" s="205"/>
      <c r="U330" s="205"/>
      <c r="V330" s="205"/>
      <c r="W330" s="205"/>
    </row>
    <row r="331" spans="1:23" ht="15.75" customHeight="1">
      <c r="A331" s="5"/>
      <c r="B331" s="15" t="s">
        <v>124</v>
      </c>
      <c r="C331" s="16"/>
      <c r="D331" s="103"/>
      <c r="E331" s="14"/>
      <c r="F331" s="98"/>
      <c r="G331" s="205"/>
      <c r="H331" s="241"/>
      <c r="I331" s="205"/>
      <c r="J331" s="246"/>
      <c r="K331" s="205"/>
      <c r="L331" s="209"/>
      <c r="M331" s="205"/>
      <c r="O331" s="205"/>
      <c r="P331" s="205"/>
      <c r="Q331" s="205"/>
      <c r="R331" s="205"/>
      <c r="S331" s="205"/>
      <c r="T331" s="205"/>
      <c r="U331" s="205"/>
      <c r="V331" s="205"/>
      <c r="W331" s="205"/>
    </row>
    <row r="332" spans="1:23" ht="15.75" customHeight="1">
      <c r="A332" s="5"/>
      <c r="B332" s="96" t="s">
        <v>125</v>
      </c>
      <c r="C332" s="16"/>
      <c r="D332" s="103"/>
      <c r="E332" s="14"/>
      <c r="F332" s="53"/>
      <c r="G332" s="205"/>
      <c r="H332" s="241"/>
      <c r="I332" s="205"/>
      <c r="J332" s="246"/>
      <c r="K332" s="205"/>
      <c r="L332" s="209"/>
      <c r="M332" s="205"/>
      <c r="O332" s="205"/>
      <c r="P332" s="205"/>
      <c r="Q332" s="205"/>
      <c r="R332" s="205"/>
      <c r="S332" s="205"/>
      <c r="T332" s="205"/>
      <c r="U332" s="205"/>
      <c r="V332" s="205"/>
      <c r="W332" s="205"/>
    </row>
    <row r="333" spans="1:23" ht="15.75" customHeight="1">
      <c r="A333" s="5"/>
      <c r="B333" s="18"/>
      <c r="C333" s="5"/>
      <c r="D333" s="103"/>
      <c r="E333" s="14"/>
      <c r="F333" s="14"/>
      <c r="G333" s="205"/>
      <c r="H333" s="241"/>
      <c r="I333" s="205"/>
      <c r="J333" s="246"/>
      <c r="K333" s="205"/>
      <c r="L333" s="209"/>
      <c r="M333" s="205"/>
      <c r="O333" s="205"/>
      <c r="P333" s="205"/>
      <c r="Q333" s="205"/>
      <c r="R333" s="205"/>
      <c r="S333" s="205"/>
      <c r="T333" s="205"/>
      <c r="U333" s="205"/>
      <c r="V333" s="205"/>
      <c r="W333" s="205"/>
    </row>
    <row r="334" spans="1:23" ht="15.75" customHeight="1">
      <c r="A334" s="5" t="s">
        <v>3</v>
      </c>
      <c r="B334" s="25" t="s">
        <v>76</v>
      </c>
      <c r="C334" s="5"/>
      <c r="D334" s="103"/>
      <c r="E334" s="14"/>
      <c r="F334" s="98"/>
      <c r="G334" s="205"/>
      <c r="H334" s="241"/>
      <c r="I334" s="205"/>
      <c r="J334" s="246"/>
      <c r="K334" s="205"/>
      <c r="L334" s="209"/>
      <c r="M334" s="205"/>
      <c r="O334" s="205"/>
      <c r="P334" s="205"/>
      <c r="Q334" s="205"/>
      <c r="R334" s="205"/>
      <c r="S334" s="205"/>
      <c r="T334" s="205"/>
      <c r="U334" s="205"/>
      <c r="V334" s="205"/>
      <c r="W334" s="205"/>
    </row>
    <row r="335" spans="1:23" ht="15.75" customHeight="1">
      <c r="A335" s="5"/>
      <c r="B335" s="18" t="s">
        <v>45</v>
      </c>
      <c r="C335" s="5" t="s">
        <v>10</v>
      </c>
      <c r="D335" s="117">
        <v>93</v>
      </c>
      <c r="E335" s="47">
        <v>900</v>
      </c>
      <c r="F335" s="14">
        <f>E335*D335</f>
        <v>83700</v>
      </c>
      <c r="G335" s="205">
        <v>4500</v>
      </c>
      <c r="H335" s="241">
        <f t="shared" si="18"/>
        <v>418500</v>
      </c>
      <c r="I335" s="205">
        <v>1000</v>
      </c>
      <c r="J335" s="246">
        <f t="shared" si="19"/>
        <v>93000</v>
      </c>
      <c r="K335" s="205">
        <v>2000</v>
      </c>
      <c r="L335" s="209">
        <f>K335*D335</f>
        <v>186000</v>
      </c>
      <c r="M335" s="205">
        <v>900</v>
      </c>
      <c r="N335" s="205">
        <f>M335*D335</f>
        <v>83700</v>
      </c>
      <c r="O335" s="205"/>
      <c r="P335" s="205">
        <f>O335*D335</f>
        <v>0</v>
      </c>
      <c r="Q335" s="205"/>
      <c r="R335" s="205">
        <f>Q335*D335</f>
        <v>0</v>
      </c>
      <c r="S335" s="205"/>
      <c r="T335" s="205">
        <f>S335*D335</f>
        <v>0</v>
      </c>
      <c r="U335" s="205"/>
      <c r="V335" s="205"/>
      <c r="W335" s="205"/>
    </row>
    <row r="336" spans="1:23" ht="15.75" customHeight="1">
      <c r="A336" s="5"/>
      <c r="B336" s="100"/>
      <c r="C336" s="5"/>
      <c r="D336" s="117"/>
      <c r="E336" s="47"/>
      <c r="F336" s="14"/>
      <c r="G336" s="205"/>
      <c r="H336" s="241"/>
      <c r="I336" s="205"/>
      <c r="J336" s="246"/>
      <c r="K336" s="205"/>
      <c r="L336" s="209"/>
      <c r="M336" s="205"/>
      <c r="O336" s="205"/>
      <c r="P336" s="205"/>
      <c r="Q336" s="205"/>
      <c r="R336" s="205"/>
      <c r="S336" s="205"/>
      <c r="T336" s="205"/>
      <c r="U336" s="205"/>
      <c r="V336" s="205"/>
      <c r="W336" s="205"/>
    </row>
    <row r="337" spans="1:24" ht="15.75" customHeight="1">
      <c r="A337" s="5"/>
      <c r="B337" s="130"/>
      <c r="C337" s="5"/>
      <c r="D337" s="117"/>
      <c r="E337" s="47"/>
      <c r="F337" s="14"/>
    </row>
    <row r="338" spans="1:24" ht="15.75" customHeight="1">
      <c r="A338" s="22"/>
      <c r="B338" s="2"/>
      <c r="C338" s="82"/>
      <c r="D338" s="106"/>
      <c r="E338" s="87"/>
      <c r="F338" s="51"/>
    </row>
    <row r="339" spans="1:24" ht="15.75" customHeight="1">
      <c r="A339" s="39" t="s">
        <v>110</v>
      </c>
      <c r="B339" s="7"/>
      <c r="C339" s="7"/>
      <c r="D339" s="107"/>
      <c r="E339" s="26" t="s">
        <v>9</v>
      </c>
      <c r="F339" s="14">
        <f>SUM(F323:F337)</f>
        <v>1434900</v>
      </c>
      <c r="G339" t="s">
        <v>9</v>
      </c>
      <c r="H339" s="240">
        <f>SUM(H323:H337)</f>
        <v>1770000</v>
      </c>
      <c r="I339" t="s">
        <v>9</v>
      </c>
      <c r="J339" s="245">
        <f>SUM(J323:J337)</f>
        <v>957000</v>
      </c>
      <c r="K339" t="s">
        <v>9</v>
      </c>
      <c r="L339" s="208">
        <f>SUM(L323:L337)</f>
        <v>678300</v>
      </c>
      <c r="M339" t="s">
        <v>9</v>
      </c>
      <c r="N339" s="205">
        <f>SUM(N323:N337)</f>
        <v>343800</v>
      </c>
      <c r="O339" t="s">
        <v>9</v>
      </c>
      <c r="P339">
        <f>SUM(P323:P337)</f>
        <v>0</v>
      </c>
      <c r="Q339" t="s">
        <v>9</v>
      </c>
      <c r="R339">
        <f>SUM(R323:R337)</f>
        <v>0</v>
      </c>
      <c r="S339" t="s">
        <v>9</v>
      </c>
      <c r="T339">
        <f>SUM(T323:T337)</f>
        <v>0</v>
      </c>
    </row>
    <row r="340" spans="1:24" ht="15.75" customHeight="1">
      <c r="A340" s="86"/>
      <c r="B340" s="11"/>
      <c r="C340" s="11"/>
      <c r="D340" s="121"/>
      <c r="E340" s="29"/>
      <c r="F340" s="34"/>
    </row>
    <row r="341" spans="1:24" ht="15.75" customHeight="1">
      <c r="A341" s="97"/>
      <c r="B341" s="54"/>
      <c r="C341" s="2"/>
      <c r="D341" s="102"/>
      <c r="E341" s="60"/>
      <c r="F341" s="3"/>
    </row>
    <row r="342" spans="1:24" ht="15.75" customHeight="1">
      <c r="A342" s="5" t="s">
        <v>1</v>
      </c>
      <c r="B342" s="5" t="s">
        <v>52</v>
      </c>
      <c r="C342" s="7" t="s">
        <v>12</v>
      </c>
      <c r="D342" s="103" t="s">
        <v>14</v>
      </c>
      <c r="E342" s="21" t="s">
        <v>13</v>
      </c>
      <c r="F342" s="8" t="s">
        <v>19</v>
      </c>
      <c r="G342" t="s">
        <v>13</v>
      </c>
      <c r="H342" s="240" t="s">
        <v>19</v>
      </c>
      <c r="I342" t="s">
        <v>13</v>
      </c>
      <c r="J342" s="245" t="s">
        <v>19</v>
      </c>
      <c r="K342" t="s">
        <v>13</v>
      </c>
      <c r="L342" s="208" t="s">
        <v>19</v>
      </c>
      <c r="M342" t="s">
        <v>13</v>
      </c>
      <c r="N342" s="205" t="s">
        <v>19</v>
      </c>
      <c r="O342" t="s">
        <v>13</v>
      </c>
      <c r="P342" t="s">
        <v>19</v>
      </c>
      <c r="Q342" t="s">
        <v>13</v>
      </c>
      <c r="R342" t="s">
        <v>19</v>
      </c>
      <c r="S342" t="s">
        <v>13</v>
      </c>
      <c r="T342" t="s">
        <v>19</v>
      </c>
    </row>
    <row r="343" spans="1:24" ht="15.75" customHeight="1">
      <c r="A343" s="5"/>
      <c r="B343" s="63"/>
      <c r="C343" s="11"/>
      <c r="D343" s="104"/>
      <c r="E343" s="59"/>
      <c r="F343" s="12"/>
    </row>
    <row r="344" spans="1:24" ht="15.75" customHeight="1">
      <c r="A344" s="97"/>
      <c r="B344" s="1"/>
      <c r="C344" s="5"/>
      <c r="D344" s="107"/>
      <c r="E344" s="33"/>
      <c r="F344" s="51"/>
    </row>
    <row r="345" spans="1:24" ht="15.75" customHeight="1">
      <c r="A345" s="16"/>
      <c r="B345" s="15" t="s">
        <v>42</v>
      </c>
      <c r="C345" s="7"/>
      <c r="D345" s="103"/>
      <c r="E345" s="84"/>
      <c r="F345" s="14"/>
    </row>
    <row r="346" spans="1:24" ht="15.75" customHeight="1">
      <c r="A346" s="16"/>
      <c r="B346" s="15" t="s">
        <v>84</v>
      </c>
      <c r="C346" s="7"/>
      <c r="D346" s="103"/>
      <c r="E346" s="9"/>
      <c r="F346" s="14"/>
    </row>
    <row r="347" spans="1:24" ht="15.75" customHeight="1">
      <c r="A347" s="16"/>
      <c r="B347" s="96" t="s">
        <v>160</v>
      </c>
      <c r="C347" s="7"/>
      <c r="D347" s="103"/>
      <c r="E347" s="44"/>
      <c r="F347" s="14"/>
    </row>
    <row r="348" spans="1:24" ht="15.75" customHeight="1">
      <c r="A348" s="16"/>
      <c r="B348" s="18"/>
      <c r="C348" s="7"/>
      <c r="D348" s="111"/>
      <c r="E348" s="9"/>
      <c r="F348" s="14"/>
      <c r="G348" s="205"/>
      <c r="H348" s="241"/>
      <c r="I348" s="205"/>
      <c r="J348" s="246"/>
      <c r="K348" s="205"/>
      <c r="L348" s="209"/>
      <c r="M348" s="205"/>
      <c r="O348" s="205"/>
      <c r="P348" s="205"/>
      <c r="Q348" s="205"/>
      <c r="R348" s="205"/>
      <c r="S348" s="205"/>
      <c r="T348" s="205"/>
      <c r="U348" s="205"/>
      <c r="V348" s="205"/>
      <c r="W348" s="205"/>
      <c r="X348" s="205"/>
    </row>
    <row r="349" spans="1:24" ht="15.75" customHeight="1">
      <c r="A349" s="16" t="s">
        <v>0</v>
      </c>
      <c r="B349" s="18" t="s">
        <v>112</v>
      </c>
      <c r="C349" s="7" t="s">
        <v>8</v>
      </c>
      <c r="D349" s="103">
        <v>224</v>
      </c>
      <c r="E349" s="9">
        <v>3500</v>
      </c>
      <c r="F349" s="14">
        <f>E349*D349</f>
        <v>784000</v>
      </c>
      <c r="G349" s="205">
        <v>4500</v>
      </c>
      <c r="H349" s="241">
        <f>G349*D349</f>
        <v>1008000</v>
      </c>
      <c r="I349" s="205">
        <v>3500</v>
      </c>
      <c r="J349" s="246">
        <f>I349*D349</f>
        <v>784000</v>
      </c>
      <c r="K349" s="205">
        <v>3500</v>
      </c>
      <c r="L349" s="209">
        <f>K349*D349</f>
        <v>784000</v>
      </c>
      <c r="M349" s="205">
        <v>1500</v>
      </c>
      <c r="N349" s="205">
        <f>M349*D349</f>
        <v>336000</v>
      </c>
      <c r="O349" s="205"/>
      <c r="P349" s="205">
        <f>O349*D349</f>
        <v>0</v>
      </c>
      <c r="Q349" s="205"/>
      <c r="R349" s="205">
        <f>Q349*D349</f>
        <v>0</v>
      </c>
      <c r="S349" s="205"/>
      <c r="T349" s="205">
        <f>S349*D349</f>
        <v>0</v>
      </c>
      <c r="U349" s="205"/>
      <c r="V349" s="205"/>
      <c r="W349" s="205"/>
      <c r="X349" s="205"/>
    </row>
    <row r="350" spans="1:24" ht="15.75" customHeight="1">
      <c r="A350" s="16"/>
      <c r="B350" s="37"/>
      <c r="C350" s="7"/>
      <c r="D350" s="123"/>
      <c r="E350" s="8"/>
      <c r="F350" s="14"/>
      <c r="G350" s="205"/>
      <c r="H350" s="241"/>
      <c r="I350" s="205"/>
      <c r="J350" s="246"/>
      <c r="K350" s="205"/>
      <c r="L350" s="209"/>
      <c r="M350" s="205"/>
      <c r="O350" s="205"/>
      <c r="P350" s="205"/>
      <c r="Q350" s="205"/>
      <c r="R350" s="205"/>
      <c r="S350" s="205"/>
      <c r="T350" s="205"/>
      <c r="U350" s="205"/>
      <c r="V350" s="205"/>
      <c r="W350" s="205"/>
      <c r="X350" s="205"/>
    </row>
    <row r="351" spans="1:24" ht="15.75" customHeight="1">
      <c r="A351" s="16" t="s">
        <v>2</v>
      </c>
      <c r="B351" s="18" t="s">
        <v>34</v>
      </c>
      <c r="C351" s="7" t="s">
        <v>43</v>
      </c>
      <c r="D351" s="113">
        <v>2</v>
      </c>
      <c r="E351" s="8">
        <v>25000</v>
      </c>
      <c r="F351" s="14">
        <f>E351*D351</f>
        <v>50000</v>
      </c>
      <c r="G351" s="205">
        <v>4500</v>
      </c>
      <c r="H351" s="241">
        <f t="shared" ref="H351:H357" si="20">G351*D351</f>
        <v>9000</v>
      </c>
      <c r="I351" s="205">
        <v>3500</v>
      </c>
      <c r="J351" s="246">
        <f t="shared" ref="J351:J357" si="21">I351*D351</f>
        <v>7000</v>
      </c>
      <c r="K351" s="205">
        <v>3500</v>
      </c>
      <c r="L351" s="209">
        <f>K351*D351</f>
        <v>7000</v>
      </c>
      <c r="M351" s="205">
        <v>1500</v>
      </c>
      <c r="N351" s="205">
        <f>M351*D351</f>
        <v>3000</v>
      </c>
      <c r="O351" s="205"/>
      <c r="P351" s="205">
        <f>O351*D351</f>
        <v>0</v>
      </c>
      <c r="Q351" s="205"/>
      <c r="R351" s="205">
        <f>Q351*D351</f>
        <v>0</v>
      </c>
      <c r="S351" s="205"/>
      <c r="T351" s="205">
        <f>S351*D351</f>
        <v>0</v>
      </c>
      <c r="U351" s="205"/>
      <c r="V351" s="205"/>
      <c r="W351" s="205"/>
      <c r="X351" s="205"/>
    </row>
    <row r="352" spans="1:24" ht="15.75" customHeight="1">
      <c r="A352" s="5"/>
      <c r="B352" s="50"/>
      <c r="C352" s="5"/>
      <c r="D352" s="116"/>
      <c r="E352" s="48"/>
      <c r="F352" s="14"/>
      <c r="G352" s="205"/>
      <c r="H352" s="241"/>
      <c r="I352" s="205"/>
      <c r="J352" s="246"/>
      <c r="K352" s="205"/>
      <c r="L352" s="209"/>
      <c r="M352" s="205"/>
      <c r="O352" s="205"/>
      <c r="P352" s="205"/>
      <c r="Q352" s="205"/>
      <c r="R352" s="205"/>
      <c r="S352" s="205"/>
      <c r="T352" s="205"/>
      <c r="U352" s="205"/>
      <c r="V352" s="205"/>
      <c r="W352" s="205"/>
      <c r="X352" s="205"/>
    </row>
    <row r="353" spans="1:24" ht="15.75" customHeight="1">
      <c r="A353" s="5"/>
      <c r="B353" s="15" t="s">
        <v>85</v>
      </c>
      <c r="C353" s="5"/>
      <c r="D353" s="103"/>
      <c r="E353" s="14"/>
      <c r="F353" s="98"/>
      <c r="G353" s="205"/>
      <c r="H353" s="241"/>
      <c r="I353" s="205"/>
      <c r="J353" s="246"/>
      <c r="K353" s="205"/>
      <c r="L353" s="209"/>
      <c r="M353" s="205"/>
      <c r="O353" s="205"/>
      <c r="P353" s="205"/>
      <c r="Q353" s="205"/>
      <c r="R353" s="205"/>
      <c r="S353" s="205"/>
      <c r="T353" s="205"/>
      <c r="U353" s="205"/>
      <c r="V353" s="205"/>
      <c r="W353" s="205"/>
      <c r="X353" s="205"/>
    </row>
    <row r="354" spans="1:24" ht="15.75" customHeight="1">
      <c r="A354" s="5"/>
      <c r="B354" s="96" t="s">
        <v>86</v>
      </c>
      <c r="C354" s="5"/>
      <c r="D354" s="103"/>
      <c r="E354" s="14"/>
      <c r="F354" s="98"/>
      <c r="G354" s="205"/>
      <c r="H354" s="241"/>
      <c r="I354" s="205"/>
      <c r="J354" s="246"/>
      <c r="K354" s="205"/>
      <c r="L354" s="209"/>
      <c r="M354" s="205"/>
      <c r="O354" s="205"/>
      <c r="P354" s="205"/>
      <c r="Q354" s="205"/>
      <c r="R354" s="205"/>
      <c r="S354" s="205"/>
      <c r="T354" s="205"/>
      <c r="U354" s="205"/>
      <c r="V354" s="205"/>
      <c r="W354" s="205"/>
      <c r="X354" s="205"/>
    </row>
    <row r="355" spans="1:24" ht="15.75" customHeight="1">
      <c r="A355" s="5"/>
      <c r="B355" s="68" t="s">
        <v>152</v>
      </c>
      <c r="C355" s="5"/>
      <c r="D355" s="103"/>
      <c r="E355" s="14"/>
      <c r="F355" s="98"/>
      <c r="G355" s="205"/>
      <c r="H355" s="241"/>
      <c r="I355" s="205"/>
      <c r="J355" s="246"/>
      <c r="K355" s="205"/>
      <c r="L355" s="209"/>
      <c r="M355" s="205"/>
      <c r="O355" s="205"/>
      <c r="P355" s="205"/>
      <c r="Q355" s="205"/>
      <c r="R355" s="205"/>
      <c r="S355" s="205"/>
      <c r="T355" s="205"/>
      <c r="U355" s="205"/>
      <c r="V355" s="205"/>
      <c r="W355" s="205"/>
      <c r="X355" s="205"/>
    </row>
    <row r="356" spans="1:24" ht="15.75" customHeight="1">
      <c r="A356" s="5"/>
      <c r="B356" s="15"/>
      <c r="C356" s="5"/>
      <c r="D356" s="103"/>
      <c r="E356" s="14"/>
      <c r="F356" s="14"/>
      <c r="G356" s="205"/>
      <c r="H356" s="241"/>
      <c r="I356" s="205"/>
      <c r="J356" s="246"/>
      <c r="K356" s="205"/>
      <c r="L356" s="209"/>
      <c r="M356" s="205"/>
      <c r="O356" s="205"/>
      <c r="P356" s="205"/>
      <c r="Q356" s="205"/>
      <c r="R356" s="205"/>
      <c r="S356" s="205"/>
      <c r="T356" s="205"/>
      <c r="U356" s="205"/>
      <c r="V356" s="205"/>
      <c r="W356" s="205"/>
      <c r="X356" s="205"/>
    </row>
    <row r="357" spans="1:24" ht="15.75" customHeight="1">
      <c r="A357" s="5" t="s">
        <v>3</v>
      </c>
      <c r="B357" s="69" t="s">
        <v>33</v>
      </c>
      <c r="C357" s="5" t="s">
        <v>8</v>
      </c>
      <c r="D357" s="103">
        <v>226</v>
      </c>
      <c r="E357" s="48">
        <v>1700</v>
      </c>
      <c r="F357" s="14">
        <f>E357*D357</f>
        <v>384200</v>
      </c>
      <c r="G357" s="205">
        <v>4500</v>
      </c>
      <c r="H357" s="241">
        <f t="shared" si="20"/>
        <v>1017000</v>
      </c>
      <c r="I357" s="205">
        <v>3500</v>
      </c>
      <c r="J357" s="246">
        <f t="shared" si="21"/>
        <v>791000</v>
      </c>
      <c r="K357" s="205">
        <v>2500</v>
      </c>
      <c r="L357" s="209">
        <f>K357*D357</f>
        <v>565000</v>
      </c>
      <c r="M357" s="205">
        <v>2000</v>
      </c>
      <c r="N357" s="205">
        <f>M357*D357</f>
        <v>452000</v>
      </c>
      <c r="O357" s="205"/>
      <c r="P357" s="205">
        <f>O357*D357</f>
        <v>0</v>
      </c>
      <c r="Q357" s="205"/>
      <c r="R357" s="205">
        <f>Q357*D357</f>
        <v>0</v>
      </c>
      <c r="S357" s="205"/>
      <c r="T357" s="205">
        <f>S357*D357</f>
        <v>0</v>
      </c>
      <c r="U357" s="205"/>
      <c r="V357" s="205"/>
      <c r="W357" s="205"/>
      <c r="X357" s="205"/>
    </row>
    <row r="358" spans="1:24" ht="15.75" customHeight="1">
      <c r="A358" s="92"/>
      <c r="B358" s="93"/>
      <c r="C358" s="5"/>
      <c r="D358" s="117"/>
      <c r="E358" s="8"/>
      <c r="F358" s="83"/>
      <c r="G358" s="205"/>
      <c r="H358" s="241"/>
      <c r="I358" s="205"/>
      <c r="J358" s="246"/>
      <c r="K358" s="205"/>
      <c r="L358" s="209"/>
      <c r="M358" s="205"/>
      <c r="O358" s="205"/>
      <c r="P358" s="205"/>
      <c r="Q358" s="205"/>
      <c r="R358" s="205"/>
      <c r="S358" s="205"/>
      <c r="T358" s="205"/>
      <c r="U358" s="205"/>
      <c r="V358" s="205"/>
      <c r="W358" s="205"/>
      <c r="X358" s="205"/>
    </row>
    <row r="359" spans="1:24" ht="15.75" customHeight="1">
      <c r="A359" s="5"/>
      <c r="B359" s="50" t="s">
        <v>77</v>
      </c>
      <c r="C359" s="16"/>
      <c r="D359" s="103"/>
      <c r="E359" s="98"/>
      <c r="F359" s="98"/>
    </row>
    <row r="360" spans="1:24" ht="15.75" customHeight="1">
      <c r="A360" s="5"/>
      <c r="B360" s="46" t="s">
        <v>78</v>
      </c>
      <c r="C360" s="16"/>
      <c r="D360" s="103"/>
      <c r="E360" s="98"/>
      <c r="F360" s="98"/>
    </row>
    <row r="361" spans="1:24" ht="15.75" customHeight="1">
      <c r="A361" s="5"/>
      <c r="B361" s="77"/>
      <c r="C361" s="80"/>
      <c r="D361" s="103"/>
      <c r="E361" s="98"/>
      <c r="F361" s="98"/>
    </row>
    <row r="362" spans="1:24" ht="15.75" customHeight="1">
      <c r="A362" s="92" t="s">
        <v>4</v>
      </c>
      <c r="B362" s="93" t="s">
        <v>35</v>
      </c>
      <c r="C362" s="5" t="s">
        <v>8</v>
      </c>
      <c r="D362" s="117">
        <v>248</v>
      </c>
      <c r="E362" s="8">
        <v>1500</v>
      </c>
      <c r="F362" s="14">
        <f>E362*D362</f>
        <v>372000</v>
      </c>
      <c r="G362" s="205">
        <v>4500</v>
      </c>
      <c r="H362" s="241">
        <f>G362*D362</f>
        <v>1116000</v>
      </c>
      <c r="I362" s="205">
        <v>3500</v>
      </c>
      <c r="J362" s="246">
        <f>I362*D362</f>
        <v>868000</v>
      </c>
      <c r="K362" s="205">
        <v>2000</v>
      </c>
      <c r="L362" s="209">
        <f>K362*D362</f>
        <v>496000</v>
      </c>
      <c r="M362" s="205">
        <v>2000</v>
      </c>
      <c r="N362" s="205">
        <f>M362*D362</f>
        <v>496000</v>
      </c>
      <c r="O362" s="205">
        <v>0</v>
      </c>
      <c r="P362" s="205">
        <f>O362*D362</f>
        <v>0</v>
      </c>
      <c r="Q362" s="205">
        <v>0</v>
      </c>
      <c r="R362" s="205">
        <f>Q362*D362</f>
        <v>0</v>
      </c>
      <c r="S362" s="205">
        <v>0</v>
      </c>
      <c r="T362" s="205">
        <f>S362*D362</f>
        <v>0</v>
      </c>
      <c r="U362" s="205"/>
    </row>
    <row r="363" spans="1:24" ht="15.75" customHeight="1">
      <c r="A363" s="22"/>
      <c r="B363" s="2"/>
      <c r="C363" s="82"/>
      <c r="D363" s="106"/>
      <c r="E363" s="87"/>
      <c r="F363" s="51"/>
    </row>
    <row r="364" spans="1:24" ht="15.75" customHeight="1">
      <c r="A364" s="39" t="s">
        <v>80</v>
      </c>
      <c r="B364" s="7"/>
      <c r="C364" s="7"/>
      <c r="D364" s="107"/>
      <c r="E364" s="26" t="s">
        <v>9</v>
      </c>
      <c r="F364" s="14">
        <f>SUM(F348:F362)</f>
        <v>1590200</v>
      </c>
      <c r="G364" t="s">
        <v>9</v>
      </c>
      <c r="H364" s="242">
        <f>SUM(H348:H362)</f>
        <v>3150000</v>
      </c>
      <c r="I364" t="s">
        <v>9</v>
      </c>
      <c r="J364" s="245">
        <f>SUM(J348:J362)</f>
        <v>2450000</v>
      </c>
      <c r="K364" t="s">
        <v>9</v>
      </c>
      <c r="L364" s="208">
        <f>SUM(L348:L362)</f>
        <v>1852000</v>
      </c>
      <c r="M364" t="s">
        <v>9</v>
      </c>
      <c r="N364" s="205">
        <f>SUM(N348:N362)</f>
        <v>1287000</v>
      </c>
      <c r="O364" t="s">
        <v>9</v>
      </c>
      <c r="P364">
        <f>SUM(P348:P362)</f>
        <v>0</v>
      </c>
      <c r="Q364" t="s">
        <v>9</v>
      </c>
      <c r="R364">
        <f>SUM(R348:R362)</f>
        <v>0</v>
      </c>
      <c r="S364" t="s">
        <v>9</v>
      </c>
      <c r="T364">
        <f>SUM(T348:T362)</f>
        <v>0</v>
      </c>
    </row>
    <row r="365" spans="1:24" ht="15.75" customHeight="1">
      <c r="A365" s="86"/>
      <c r="B365" s="11"/>
      <c r="C365" s="11"/>
      <c r="D365" s="121"/>
      <c r="E365" s="29"/>
      <c r="F365" s="34"/>
    </row>
    <row r="366" spans="1:24" ht="15.75" customHeight="1">
      <c r="A366" s="97"/>
      <c r="B366" s="54"/>
      <c r="C366" s="2"/>
      <c r="D366" s="102"/>
      <c r="E366" s="60"/>
      <c r="F366" s="3"/>
    </row>
    <row r="367" spans="1:24" ht="15.75" customHeight="1">
      <c r="A367" s="5" t="s">
        <v>1</v>
      </c>
      <c r="B367" s="5" t="s">
        <v>83</v>
      </c>
      <c r="C367" s="7" t="s">
        <v>12</v>
      </c>
      <c r="D367" s="103" t="s">
        <v>14</v>
      </c>
      <c r="E367" s="21" t="s">
        <v>13</v>
      </c>
      <c r="F367" s="8" t="s">
        <v>19</v>
      </c>
      <c r="G367" t="s">
        <v>13</v>
      </c>
      <c r="H367" s="240" t="s">
        <v>19</v>
      </c>
      <c r="I367" t="s">
        <v>13</v>
      </c>
      <c r="J367" s="245" t="s">
        <v>19</v>
      </c>
      <c r="K367" t="s">
        <v>13</v>
      </c>
      <c r="L367" s="208" t="s">
        <v>19</v>
      </c>
      <c r="M367" t="s">
        <v>13</v>
      </c>
      <c r="N367" s="205" t="s">
        <v>19</v>
      </c>
      <c r="O367" t="s">
        <v>13</v>
      </c>
      <c r="P367" t="s">
        <v>19</v>
      </c>
      <c r="Q367" t="s">
        <v>13</v>
      </c>
      <c r="R367" t="s">
        <v>19</v>
      </c>
      <c r="S367" t="s">
        <v>13</v>
      </c>
      <c r="T367" t="s">
        <v>19</v>
      </c>
    </row>
    <row r="368" spans="1:24" ht="15.75" customHeight="1">
      <c r="A368" s="10"/>
      <c r="B368" s="63"/>
      <c r="C368" s="11"/>
      <c r="D368" s="104"/>
      <c r="E368" s="59"/>
      <c r="F368" s="12"/>
    </row>
    <row r="369" spans="1:20" ht="15.75" customHeight="1">
      <c r="A369" s="97"/>
      <c r="B369" s="69"/>
      <c r="C369" s="5"/>
      <c r="D369" s="103"/>
      <c r="E369" s="33"/>
      <c r="F369" s="98"/>
    </row>
    <row r="370" spans="1:20" ht="15.75" customHeight="1">
      <c r="A370" s="5" t="s">
        <v>0</v>
      </c>
      <c r="B370" s="13" t="s">
        <v>238</v>
      </c>
      <c r="C370" s="5"/>
      <c r="D370" s="103"/>
      <c r="E370" s="26"/>
      <c r="F370" s="98"/>
    </row>
    <row r="371" spans="1:20" ht="15.75" customHeight="1">
      <c r="A371" s="5"/>
      <c r="B371" s="127" t="s">
        <v>192</v>
      </c>
      <c r="C371" s="5" t="s">
        <v>209</v>
      </c>
      <c r="D371" s="103">
        <v>1</v>
      </c>
      <c r="E371" s="26">
        <v>250000</v>
      </c>
      <c r="F371" s="98">
        <f>E371*D371</f>
        <v>250000</v>
      </c>
      <c r="G371">
        <v>1800000</v>
      </c>
      <c r="H371" s="243">
        <f>G371*D371</f>
        <v>1800000</v>
      </c>
      <c r="I371">
        <v>650000</v>
      </c>
      <c r="J371" s="245">
        <f>I371*D371</f>
        <v>650000</v>
      </c>
      <c r="K371">
        <v>1500000</v>
      </c>
      <c r="L371" s="208">
        <f>K371*D371</f>
        <v>1500000</v>
      </c>
      <c r="M371">
        <v>600000</v>
      </c>
      <c r="N371" s="205">
        <f>M371*D371</f>
        <v>600000</v>
      </c>
      <c r="P371">
        <f>O371*D371</f>
        <v>0</v>
      </c>
      <c r="R371">
        <f>Q371*D371</f>
        <v>0</v>
      </c>
      <c r="T371">
        <f>S371*D371</f>
        <v>0</v>
      </c>
    </row>
    <row r="372" spans="1:20" ht="15.75" customHeight="1">
      <c r="A372" s="5"/>
      <c r="B372" s="73"/>
      <c r="C372" s="5"/>
      <c r="D372" s="103"/>
      <c r="E372" s="26"/>
      <c r="F372" s="98"/>
    </row>
    <row r="373" spans="1:20" ht="15.75" customHeight="1">
      <c r="A373" s="78"/>
      <c r="B373" s="65"/>
      <c r="C373" s="2"/>
      <c r="D373" s="106"/>
      <c r="E373" s="24"/>
      <c r="F373" s="76"/>
    </row>
    <row r="374" spans="1:20" ht="15.75" customHeight="1">
      <c r="A374" s="39"/>
      <c r="B374" s="13" t="s">
        <v>184</v>
      </c>
      <c r="C374" s="7"/>
      <c r="D374" s="107"/>
      <c r="E374" s="26" t="s">
        <v>183</v>
      </c>
      <c r="F374" s="14">
        <f>SUM(F371:F372)</f>
        <v>250000</v>
      </c>
      <c r="G374" t="s">
        <v>183</v>
      </c>
      <c r="H374" s="240">
        <f>SUM(H371:H372)</f>
        <v>1800000</v>
      </c>
      <c r="I374" t="s">
        <v>183</v>
      </c>
      <c r="J374" s="245">
        <f>SUM(J371:J372)</f>
        <v>650000</v>
      </c>
      <c r="K374" t="s">
        <v>183</v>
      </c>
      <c r="L374" s="208">
        <f>SUM(L371:L372)</f>
        <v>1500000</v>
      </c>
      <c r="M374" t="s">
        <v>183</v>
      </c>
      <c r="N374" s="205">
        <f>SUM(N371:N372)</f>
        <v>600000</v>
      </c>
      <c r="O374" t="s">
        <v>183</v>
      </c>
      <c r="P374">
        <f>SUM(P371:P372)</f>
        <v>0</v>
      </c>
      <c r="Q374" t="s">
        <v>183</v>
      </c>
      <c r="R374">
        <f>SUM(R371:R372)</f>
        <v>0</v>
      </c>
      <c r="S374" t="s">
        <v>183</v>
      </c>
      <c r="T374">
        <f>SUM(T371:T372)</f>
        <v>0</v>
      </c>
    </row>
    <row r="375" spans="1:20" ht="15.75" customHeight="1">
      <c r="A375" s="27"/>
      <c r="B375" s="28"/>
      <c r="C375" s="11"/>
      <c r="D375" s="108"/>
      <c r="E375" s="29"/>
      <c r="F375" s="34"/>
    </row>
    <row r="376" spans="1:20" ht="15.75" customHeight="1">
      <c r="A376" s="97"/>
      <c r="B376" s="97"/>
      <c r="C376" s="51"/>
      <c r="D376" s="102"/>
      <c r="E376" s="51"/>
      <c r="F376" s="24"/>
    </row>
    <row r="377" spans="1:20" ht="15.75" customHeight="1">
      <c r="A377" s="5" t="s">
        <v>1</v>
      </c>
      <c r="B377" s="5" t="s">
        <v>122</v>
      </c>
      <c r="C377" s="7" t="s">
        <v>12</v>
      </c>
      <c r="D377" s="103" t="s">
        <v>14</v>
      </c>
      <c r="E377" s="21" t="s">
        <v>13</v>
      </c>
      <c r="F377" s="8" t="s">
        <v>19</v>
      </c>
      <c r="G377" t="s">
        <v>13</v>
      </c>
      <c r="H377" s="240" t="s">
        <v>19</v>
      </c>
      <c r="I377" t="s">
        <v>13</v>
      </c>
      <c r="J377" s="245" t="s">
        <v>19</v>
      </c>
      <c r="K377" t="s">
        <v>13</v>
      </c>
      <c r="L377" s="208" t="s">
        <v>19</v>
      </c>
      <c r="M377" t="s">
        <v>13</v>
      </c>
      <c r="N377" s="205" t="s">
        <v>19</v>
      </c>
      <c r="O377" t="s">
        <v>13</v>
      </c>
      <c r="P377" t="s">
        <v>19</v>
      </c>
      <c r="Q377" t="s">
        <v>13</v>
      </c>
      <c r="R377" t="s">
        <v>19</v>
      </c>
      <c r="S377" t="s">
        <v>13</v>
      </c>
      <c r="T377" t="s">
        <v>19</v>
      </c>
    </row>
    <row r="378" spans="1:20" ht="15.75" customHeight="1">
      <c r="A378" s="10"/>
      <c r="B378" s="10"/>
      <c r="C378" s="34"/>
      <c r="D378" s="104"/>
      <c r="E378" s="34"/>
      <c r="F378" s="29"/>
    </row>
    <row r="379" spans="1:20" ht="15.75" customHeight="1">
      <c r="A379" s="5"/>
      <c r="B379" s="5"/>
      <c r="C379" s="14"/>
      <c r="D379" s="103"/>
      <c r="E379" s="30"/>
      <c r="F379" s="98"/>
    </row>
    <row r="380" spans="1:20" ht="15.75" customHeight="1">
      <c r="A380" s="5"/>
      <c r="B380" s="18" t="s">
        <v>28</v>
      </c>
      <c r="C380" s="14"/>
      <c r="D380" s="109" t="s">
        <v>25</v>
      </c>
      <c r="E380" s="30"/>
      <c r="F380" s="14">
        <f>F116</f>
        <v>5057300</v>
      </c>
      <c r="H380" s="240">
        <f>H116</f>
        <v>4432790</v>
      </c>
      <c r="J380" s="245">
        <f>J116</f>
        <v>6809150</v>
      </c>
      <c r="L380" s="208">
        <f>L116</f>
        <v>7196650</v>
      </c>
      <c r="N380" s="205">
        <f>N116</f>
        <v>3920700</v>
      </c>
      <c r="P380">
        <f>P116</f>
        <v>0</v>
      </c>
      <c r="R380">
        <f>R116</f>
        <v>0</v>
      </c>
      <c r="T380">
        <f>T116</f>
        <v>0</v>
      </c>
    </row>
    <row r="381" spans="1:20" ht="15.75" customHeight="1">
      <c r="A381" s="5"/>
      <c r="B381" s="18"/>
      <c r="C381" s="14"/>
      <c r="D381" s="103"/>
      <c r="E381" s="30"/>
      <c r="F381" s="14" t="s">
        <v>208</v>
      </c>
      <c r="H381" s="240" t="s">
        <v>208</v>
      </c>
      <c r="J381" s="245" t="s">
        <v>208</v>
      </c>
      <c r="L381" s="208" t="s">
        <v>208</v>
      </c>
      <c r="N381" s="205" t="s">
        <v>208</v>
      </c>
      <c r="P381" t="s">
        <v>208</v>
      </c>
      <c r="R381" t="s">
        <v>208</v>
      </c>
      <c r="T381" t="s">
        <v>208</v>
      </c>
    </row>
    <row r="382" spans="1:20" ht="15.75" customHeight="1">
      <c r="A382" s="5"/>
      <c r="B382" s="18" t="s">
        <v>29</v>
      </c>
      <c r="C382" s="14"/>
      <c r="D382" s="109" t="s">
        <v>26</v>
      </c>
      <c r="E382" s="30"/>
      <c r="F382" s="14">
        <f>F193</f>
        <v>4474100</v>
      </c>
      <c r="H382" s="240">
        <f>H193</f>
        <v>5052400</v>
      </c>
      <c r="J382" s="245">
        <f>J193</f>
        <v>5554050</v>
      </c>
      <c r="L382" s="208">
        <f>L193</f>
        <v>5380300</v>
      </c>
      <c r="N382" s="205">
        <f>N193</f>
        <v>3187600</v>
      </c>
      <c r="P382">
        <f>P193</f>
        <v>0</v>
      </c>
      <c r="R382">
        <f>R193</f>
        <v>0</v>
      </c>
      <c r="T382">
        <f>T193</f>
        <v>0</v>
      </c>
    </row>
    <row r="383" spans="1:20" ht="15.75" customHeight="1">
      <c r="A383" s="5"/>
      <c r="B383" s="18"/>
      <c r="C383" s="14"/>
      <c r="D383" s="103"/>
      <c r="E383" s="30"/>
      <c r="F383" s="14" t="s">
        <v>208</v>
      </c>
      <c r="H383" s="240" t="s">
        <v>208</v>
      </c>
      <c r="J383" s="245" t="s">
        <v>208</v>
      </c>
      <c r="L383" s="208" t="s">
        <v>208</v>
      </c>
      <c r="N383" s="205" t="s">
        <v>208</v>
      </c>
      <c r="P383" t="s">
        <v>208</v>
      </c>
      <c r="R383" t="s">
        <v>208</v>
      </c>
      <c r="T383" t="s">
        <v>208</v>
      </c>
    </row>
    <row r="384" spans="1:20" ht="15.75" customHeight="1">
      <c r="A384" s="5"/>
      <c r="B384" s="18" t="s">
        <v>39</v>
      </c>
      <c r="C384" s="14"/>
      <c r="D384" s="109" t="s">
        <v>27</v>
      </c>
      <c r="E384" s="30"/>
      <c r="F384" s="14">
        <f>F277</f>
        <v>7738500</v>
      </c>
      <c r="H384" s="240">
        <f>H277</f>
        <v>4981400</v>
      </c>
      <c r="J384" s="245">
        <f>J277</f>
        <v>5845830</v>
      </c>
      <c r="L384" s="208">
        <f>L277</f>
        <v>11237850</v>
      </c>
      <c r="N384" s="205">
        <f>N277</f>
        <v>4138500</v>
      </c>
      <c r="P384">
        <f>P277</f>
        <v>0</v>
      </c>
      <c r="R384">
        <f>R277</f>
        <v>0</v>
      </c>
      <c r="T384">
        <f>T277</f>
        <v>0</v>
      </c>
    </row>
    <row r="385" spans="1:20" ht="15.75" customHeight="1">
      <c r="A385" s="5"/>
      <c r="B385" s="18"/>
      <c r="C385" s="14"/>
      <c r="D385" s="103"/>
      <c r="E385" s="30"/>
      <c r="F385" s="14" t="s">
        <v>208</v>
      </c>
      <c r="H385" s="240" t="s">
        <v>208</v>
      </c>
      <c r="J385" s="245" t="s">
        <v>208</v>
      </c>
      <c r="L385" s="208" t="s">
        <v>208</v>
      </c>
      <c r="N385" s="205" t="s">
        <v>208</v>
      </c>
      <c r="P385" t="s">
        <v>208</v>
      </c>
      <c r="R385" t="s">
        <v>208</v>
      </c>
      <c r="T385" t="s">
        <v>208</v>
      </c>
    </row>
    <row r="386" spans="1:20" ht="15.75" customHeight="1">
      <c r="A386" s="5"/>
      <c r="B386" s="18" t="s">
        <v>186</v>
      </c>
      <c r="C386" s="14"/>
      <c r="D386" s="109" t="s">
        <v>241</v>
      </c>
      <c r="E386" s="30"/>
      <c r="F386" s="14">
        <f>F314</f>
        <v>3462000</v>
      </c>
      <c r="H386" s="240">
        <f>H314</f>
        <v>2474400</v>
      </c>
      <c r="J386" s="245">
        <f>J314</f>
        <v>3322800</v>
      </c>
      <c r="L386" s="208">
        <f>L314</f>
        <v>2896000</v>
      </c>
      <c r="N386" s="205">
        <f>N314</f>
        <v>3612000</v>
      </c>
      <c r="P386">
        <f>P314</f>
        <v>0</v>
      </c>
      <c r="R386">
        <f>R314</f>
        <v>0</v>
      </c>
      <c r="T386">
        <f>T314</f>
        <v>0</v>
      </c>
    </row>
    <row r="387" spans="1:20" ht="15.75" customHeight="1">
      <c r="A387" s="5"/>
      <c r="B387" s="18"/>
      <c r="C387" s="14"/>
      <c r="D387" s="103"/>
      <c r="E387" s="30"/>
      <c r="F387" s="14"/>
    </row>
    <row r="388" spans="1:20" ht="15.75" customHeight="1">
      <c r="A388" s="5"/>
      <c r="B388" s="18" t="s">
        <v>41</v>
      </c>
      <c r="C388" s="14"/>
      <c r="D388" s="109" t="s">
        <v>239</v>
      </c>
      <c r="E388" s="30"/>
      <c r="F388" s="14">
        <f>F339</f>
        <v>1434900</v>
      </c>
      <c r="H388" s="240">
        <f>H339</f>
        <v>1770000</v>
      </c>
      <c r="J388" s="245">
        <f>J339</f>
        <v>957000</v>
      </c>
      <c r="L388" s="208">
        <f>L339</f>
        <v>678300</v>
      </c>
      <c r="N388" s="205">
        <f>N339</f>
        <v>343800</v>
      </c>
      <c r="P388">
        <f>P339</f>
        <v>0</v>
      </c>
      <c r="R388">
        <f>R339</f>
        <v>0</v>
      </c>
      <c r="T388">
        <f>T339</f>
        <v>0</v>
      </c>
    </row>
    <row r="389" spans="1:20" ht="15.75" customHeight="1">
      <c r="A389" s="5"/>
      <c r="B389" s="18"/>
      <c r="C389" s="14"/>
      <c r="D389" s="103"/>
      <c r="E389" s="30"/>
      <c r="F389" s="14"/>
    </row>
    <row r="390" spans="1:20" ht="15.75" customHeight="1">
      <c r="A390" s="5"/>
      <c r="B390" s="18" t="s">
        <v>52</v>
      </c>
      <c r="C390" s="14"/>
      <c r="D390" s="109" t="s">
        <v>239</v>
      </c>
      <c r="E390" s="30"/>
      <c r="F390" s="14">
        <f>F364</f>
        <v>1590200</v>
      </c>
      <c r="H390" s="240">
        <f>H364</f>
        <v>3150000</v>
      </c>
      <c r="J390" s="245">
        <f>J364</f>
        <v>2450000</v>
      </c>
      <c r="L390" s="208">
        <f>L364</f>
        <v>1852000</v>
      </c>
      <c r="N390" s="205">
        <f>N364</f>
        <v>1287000</v>
      </c>
      <c r="P390">
        <f>P364</f>
        <v>0</v>
      </c>
      <c r="R390">
        <f>R364</f>
        <v>0</v>
      </c>
      <c r="T390">
        <f>T364</f>
        <v>0</v>
      </c>
    </row>
    <row r="391" spans="1:20" ht="15.75" customHeight="1">
      <c r="A391" s="5"/>
      <c r="B391" s="18"/>
      <c r="C391" s="14"/>
      <c r="D391" s="103"/>
      <c r="E391" s="30"/>
      <c r="F391" s="14"/>
    </row>
    <row r="392" spans="1:20" ht="15.75" customHeight="1">
      <c r="A392" s="5"/>
      <c r="B392" s="18" t="s">
        <v>83</v>
      </c>
      <c r="C392" s="14"/>
      <c r="D392" s="109" t="s">
        <v>240</v>
      </c>
      <c r="E392" s="30"/>
      <c r="F392" s="14">
        <f>F374</f>
        <v>250000</v>
      </c>
      <c r="H392" s="240">
        <f>H374</f>
        <v>1800000</v>
      </c>
      <c r="J392" s="245">
        <f>J374</f>
        <v>650000</v>
      </c>
      <c r="L392" s="208">
        <f>L374</f>
        <v>1500000</v>
      </c>
      <c r="N392" s="205">
        <f>N374</f>
        <v>600000</v>
      </c>
      <c r="P392">
        <f>P374</f>
        <v>0</v>
      </c>
      <c r="R392">
        <f>R374</f>
        <v>0</v>
      </c>
      <c r="T392">
        <f>T374</f>
        <v>0</v>
      </c>
    </row>
    <row r="393" spans="1:20" ht="15.75" customHeight="1">
      <c r="A393" s="5"/>
      <c r="B393" s="18"/>
      <c r="C393" s="14"/>
      <c r="D393" s="109"/>
      <c r="E393" s="30"/>
      <c r="F393" s="14"/>
    </row>
    <row r="394" spans="1:20" ht="15.75" customHeight="1">
      <c r="A394" s="5"/>
      <c r="B394" s="18"/>
      <c r="C394" s="14"/>
      <c r="D394" s="109"/>
      <c r="E394" s="30"/>
      <c r="F394" s="14"/>
    </row>
    <row r="395" spans="1:20" ht="15.75" customHeight="1">
      <c r="A395" s="5"/>
      <c r="B395" s="18"/>
      <c r="C395" s="14"/>
      <c r="D395" s="109"/>
      <c r="E395" s="30"/>
      <c r="F395" s="14"/>
      <c r="K395" s="208"/>
      <c r="L395"/>
    </row>
    <row r="396" spans="1:20" ht="15.75" customHeight="1">
      <c r="A396" s="5"/>
      <c r="B396" s="18"/>
      <c r="C396" s="14"/>
      <c r="D396" s="109"/>
      <c r="E396" s="30"/>
      <c r="F396" s="14"/>
      <c r="K396" s="208"/>
      <c r="L396"/>
    </row>
    <row r="397" spans="1:20" ht="15.75" customHeight="1">
      <c r="A397" s="5"/>
      <c r="B397" s="18"/>
      <c r="C397" s="14"/>
      <c r="D397" s="109"/>
      <c r="E397" s="30"/>
      <c r="F397" s="14"/>
      <c r="K397" s="208"/>
      <c r="L397"/>
    </row>
    <row r="398" spans="1:20" ht="15.75" customHeight="1">
      <c r="A398" s="5"/>
      <c r="B398" s="18"/>
      <c r="C398" s="14"/>
      <c r="D398" s="109"/>
      <c r="E398" s="30"/>
      <c r="F398" s="14"/>
    </row>
    <row r="399" spans="1:20" ht="15.75" customHeight="1">
      <c r="A399" s="5"/>
      <c r="B399" s="18"/>
      <c r="C399" s="14"/>
      <c r="D399" s="103"/>
      <c r="E399" s="30"/>
      <c r="F399" s="14"/>
    </row>
    <row r="400" spans="1:20" ht="15.75" customHeight="1">
      <c r="A400" s="5"/>
      <c r="B400" s="18"/>
      <c r="C400" s="14"/>
      <c r="D400" s="109"/>
      <c r="E400" s="30"/>
      <c r="F400" s="34"/>
    </row>
    <row r="401" spans="1:20" ht="15.75" customHeight="1">
      <c r="A401" s="5"/>
      <c r="C401" s="14"/>
      <c r="D401" s="103"/>
      <c r="E401" s="30"/>
      <c r="F401" s="197"/>
    </row>
    <row r="402" spans="1:20" ht="15.75" customHeight="1">
      <c r="A402" s="89"/>
      <c r="B402" s="2"/>
      <c r="C402" s="61"/>
      <c r="D402" s="106"/>
      <c r="E402" s="24"/>
      <c r="F402" s="24"/>
    </row>
    <row r="403" spans="1:20" ht="15.75" customHeight="1">
      <c r="A403" s="39"/>
      <c r="B403" s="5" t="s">
        <v>270</v>
      </c>
      <c r="C403" s="128"/>
      <c r="D403" s="115"/>
      <c r="E403" s="129" t="s">
        <v>183</v>
      </c>
      <c r="F403" s="14">
        <f>SUM(F379:F393)</f>
        <v>24007000</v>
      </c>
      <c r="G403" t="s">
        <v>183</v>
      </c>
      <c r="H403" s="240">
        <f>SUM(H379:H393)</f>
        <v>23660990</v>
      </c>
      <c r="I403" t="s">
        <v>183</v>
      </c>
      <c r="J403" s="245">
        <f>SUM(J379:J393)</f>
        <v>25588830</v>
      </c>
      <c r="K403" t="s">
        <v>183</v>
      </c>
      <c r="L403" s="208">
        <f>SUM(L379:L393)</f>
        <v>30741100</v>
      </c>
      <c r="M403" t="s">
        <v>183</v>
      </c>
      <c r="N403" s="205">
        <f>SUM(N379:N393)</f>
        <v>17089600</v>
      </c>
      <c r="O403" t="s">
        <v>183</v>
      </c>
      <c r="P403">
        <f>SUM(P379:P393)</f>
        <v>0</v>
      </c>
      <c r="Q403" t="s">
        <v>183</v>
      </c>
      <c r="R403">
        <f>SUM(R379:R393)</f>
        <v>0</v>
      </c>
      <c r="S403" t="s">
        <v>183</v>
      </c>
      <c r="T403">
        <f>SUM(T379:T393)</f>
        <v>0</v>
      </c>
    </row>
    <row r="404" spans="1:20" ht="15.75" customHeight="1">
      <c r="A404" s="27"/>
      <c r="B404" s="11"/>
      <c r="C404" s="45"/>
      <c r="D404" s="108"/>
      <c r="E404" s="29"/>
      <c r="F404" s="29"/>
    </row>
  </sheetData>
  <mergeCells count="4">
    <mergeCell ref="E1:F1"/>
    <mergeCell ref="E2:F2"/>
    <mergeCell ref="G2:H2"/>
    <mergeCell ref="I2:J2"/>
  </mergeCells>
  <phoneticPr fontId="21" type="noConversion"/>
  <pageMargins left="0.7" right="0.61" top="0.71" bottom="0.74" header="0.42" footer="0.4"/>
  <pageSetup scale="79" orientation="portrait" r:id="rId1"/>
  <headerFooter>
    <oddHeader>&amp;LChikwawa District Council&amp;RNkhwangwa CDSS Classroom Block</oddHeader>
    <oddFooter>&amp;C3/&amp;P</oddFooter>
  </headerFooter>
  <rowBreaks count="9" manualBreakCount="9">
    <brk id="42" max="5" man="1"/>
    <brk id="81" max="5" man="1"/>
    <brk id="117" max="5" man="1"/>
    <brk id="160" max="5" man="1"/>
    <brk id="194" max="5" man="1"/>
    <brk id="236" max="5" man="1"/>
    <brk id="278" max="5" man="1"/>
    <brk id="312" max="5" man="1"/>
    <brk id="365" max="5" man="1"/>
  </rowBreaks>
  <ignoredErrors>
    <ignoredError sqref="F39" evalError="1"/>
    <ignoredError sqref="N41 N114 N1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PRELIMINARIES</vt:lpstr>
      <vt:lpstr>CBR</vt:lpstr>
      <vt:lpstr>CBR!Print_Area</vt:lpstr>
    </vt:vector>
  </TitlesOfParts>
  <Company>CZ &amp; 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Ziyendam'manja</dc:creator>
  <cp:lastModifiedBy>OWNER</cp:lastModifiedBy>
  <cp:lastPrinted>2021-09-14T14:54:08Z</cp:lastPrinted>
  <dcterms:created xsi:type="dcterms:W3CDTF">2010-05-12T11:19:01Z</dcterms:created>
  <dcterms:modified xsi:type="dcterms:W3CDTF">2021-11-14T02:07:26Z</dcterms:modified>
</cp:coreProperties>
</file>